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\pubs\paps\2020-CurtisWilliams-Chondrules\Dspace\"/>
    </mc:Choice>
  </mc:AlternateContent>
  <xr:revisionPtr revIDLastSave="0" documentId="8_{75093E0C-8266-4C60-BF1A-A0BBA0D7ABA3}" xr6:coauthVersionLast="45" xr6:coauthVersionMax="45" xr10:uidLastSave="{00000000-0000-0000-0000-000000000000}"/>
  <bookViews>
    <workbookView xWindow="29565" yWindow="780" windowWidth="23475" windowHeight="12480" tabRatio="779" activeTab="2" xr2:uid="{00000000-000D-0000-FFFF-FFFF00000000}"/>
  </bookViews>
  <sheets>
    <sheet name="NOTES" sheetId="18" r:id="rId1"/>
    <sheet name="S1-EPMA_lists" sheetId="19" r:id="rId2"/>
    <sheet name="S2-CT_lists" sheetId="21" r:id="rId3"/>
    <sheet name="S3-chemistry" sheetId="15" r:id="rId4"/>
    <sheet name="S4-modes" sheetId="23" r:id="rId5"/>
    <sheet name="S5-EPMA-conditions" sheetId="22" r:id="rId6"/>
    <sheet name="S6-OxWt%" sheetId="11" r:id="rId7"/>
    <sheet name="reorder" sheetId="12" r:id="rId8"/>
    <sheet name="DetLimPpm" sheetId="1" r:id="rId9"/>
    <sheet name="AtomWt%" sheetId="2" r:id="rId10"/>
    <sheet name="Ix(CsecnA)" sheetId="4" r:id="rId1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23" l="1"/>
  <c r="N25" i="23"/>
  <c r="O25" i="23"/>
  <c r="N24" i="23"/>
  <c r="O24" i="23"/>
  <c r="N23" i="23"/>
  <c r="O23" i="23"/>
  <c r="N22" i="23"/>
  <c r="O22" i="23"/>
  <c r="N21" i="23"/>
  <c r="O21" i="23"/>
  <c r="N20" i="23"/>
  <c r="O20" i="23"/>
  <c r="N19" i="23"/>
  <c r="Z31" i="23"/>
  <c r="AB26" i="23"/>
  <c r="AC26" i="23"/>
  <c r="AB25" i="23"/>
  <c r="AC25" i="23"/>
  <c r="AB24" i="23"/>
  <c r="AC24" i="23"/>
  <c r="AB23" i="23"/>
  <c r="AC23" i="23"/>
  <c r="AB22" i="23"/>
  <c r="AC22" i="23"/>
  <c r="AB21" i="23"/>
  <c r="AB20" i="23"/>
  <c r="AC20" i="23"/>
  <c r="AB19" i="23"/>
  <c r="U26" i="23"/>
  <c r="V26" i="23"/>
  <c r="U25" i="23"/>
  <c r="V25" i="23"/>
  <c r="U24" i="23"/>
  <c r="V24" i="23"/>
  <c r="U23" i="23"/>
  <c r="V23" i="23"/>
  <c r="U22" i="23"/>
  <c r="V22" i="23"/>
  <c r="U21" i="23"/>
  <c r="V21" i="23"/>
  <c r="U20" i="23"/>
  <c r="V20" i="23"/>
  <c r="U19" i="23"/>
  <c r="V19" i="23"/>
  <c r="S31" i="23"/>
  <c r="AG31" i="23"/>
  <c r="E31" i="23"/>
  <c r="AI26" i="23"/>
  <c r="AI25" i="23"/>
  <c r="AI24" i="23"/>
  <c r="AJ24" i="23"/>
  <c r="AI23" i="23"/>
  <c r="AJ23" i="23"/>
  <c r="AI22" i="23"/>
  <c r="AJ22" i="23"/>
  <c r="AI21" i="23"/>
  <c r="AJ21" i="23"/>
  <c r="AI20" i="23"/>
  <c r="AJ20" i="23"/>
  <c r="AI19" i="23"/>
  <c r="AJ19" i="23"/>
  <c r="AJ26" i="23"/>
  <c r="G26" i="23"/>
  <c r="H26" i="23"/>
  <c r="G25" i="23"/>
  <c r="H25" i="23"/>
  <c r="G24" i="23"/>
  <c r="H24" i="23"/>
  <c r="G23" i="23"/>
  <c r="H23" i="23"/>
  <c r="G22" i="23"/>
  <c r="H22" i="23"/>
  <c r="G21" i="23"/>
  <c r="H21" i="23"/>
  <c r="G20" i="23"/>
  <c r="H20" i="23"/>
  <c r="G19" i="23"/>
  <c r="C844" i="15"/>
  <c r="D844" i="15"/>
  <c r="E844" i="15"/>
  <c r="F844" i="15"/>
  <c r="G844" i="15"/>
  <c r="H844" i="15"/>
  <c r="I844" i="15"/>
  <c r="J844" i="15"/>
  <c r="K844" i="15"/>
  <c r="L844" i="15"/>
  <c r="M844" i="15"/>
  <c r="O844" i="15"/>
  <c r="C845" i="15"/>
  <c r="D845" i="15"/>
  <c r="E845" i="15"/>
  <c r="F845" i="15"/>
  <c r="G845" i="15"/>
  <c r="H845" i="15"/>
  <c r="I845" i="15"/>
  <c r="J845" i="15"/>
  <c r="K845" i="15"/>
  <c r="L845" i="15"/>
  <c r="M845" i="15"/>
  <c r="O845" i="15"/>
  <c r="C846" i="15"/>
  <c r="D846" i="15"/>
  <c r="E846" i="15"/>
  <c r="F846" i="15"/>
  <c r="G846" i="15"/>
  <c r="H846" i="15"/>
  <c r="I846" i="15"/>
  <c r="J846" i="15"/>
  <c r="K846" i="15"/>
  <c r="L846" i="15"/>
  <c r="M846" i="15"/>
  <c r="O846" i="15"/>
  <c r="C855" i="15"/>
  <c r="D855" i="15"/>
  <c r="E855" i="15"/>
  <c r="F855" i="15"/>
  <c r="G855" i="15"/>
  <c r="H855" i="15"/>
  <c r="I855" i="15"/>
  <c r="J855" i="15"/>
  <c r="K855" i="15"/>
  <c r="L855" i="15"/>
  <c r="M855" i="15"/>
  <c r="O855" i="15"/>
  <c r="C856" i="15"/>
  <c r="D856" i="15"/>
  <c r="E856" i="15"/>
  <c r="F856" i="15"/>
  <c r="G856" i="15"/>
  <c r="H856" i="15"/>
  <c r="I856" i="15"/>
  <c r="J856" i="15"/>
  <c r="K856" i="15"/>
  <c r="L856" i="15"/>
  <c r="M856" i="15"/>
  <c r="O856" i="15"/>
  <c r="C857" i="15"/>
  <c r="D857" i="15"/>
  <c r="E857" i="15"/>
  <c r="F857" i="15"/>
  <c r="G857" i="15"/>
  <c r="H857" i="15"/>
  <c r="I857" i="15"/>
  <c r="J857" i="15"/>
  <c r="K857" i="15"/>
  <c r="L857" i="15"/>
  <c r="M857" i="15"/>
  <c r="O857" i="15"/>
  <c r="C868" i="15"/>
  <c r="D868" i="15"/>
  <c r="E868" i="15"/>
  <c r="F868" i="15"/>
  <c r="G868" i="15"/>
  <c r="H868" i="15"/>
  <c r="I868" i="15"/>
  <c r="J868" i="15"/>
  <c r="K868" i="15"/>
  <c r="L868" i="15"/>
  <c r="M868" i="15"/>
  <c r="O868" i="15"/>
  <c r="C869" i="15"/>
  <c r="D869" i="15"/>
  <c r="E869" i="15"/>
  <c r="F869" i="15"/>
  <c r="G869" i="15"/>
  <c r="H869" i="15"/>
  <c r="I869" i="15"/>
  <c r="J869" i="15"/>
  <c r="K869" i="15"/>
  <c r="L869" i="15"/>
  <c r="M869" i="15"/>
  <c r="O869" i="15"/>
  <c r="C870" i="15"/>
  <c r="D870" i="15"/>
  <c r="E870" i="15"/>
  <c r="F870" i="15"/>
  <c r="G870" i="15"/>
  <c r="H870" i="15"/>
  <c r="I870" i="15"/>
  <c r="J870" i="15"/>
  <c r="K870" i="15"/>
  <c r="L870" i="15"/>
  <c r="M870" i="15"/>
  <c r="O870" i="15"/>
  <c r="C875" i="15"/>
  <c r="D875" i="15"/>
  <c r="E875" i="15"/>
  <c r="F875" i="15"/>
  <c r="G875" i="15"/>
  <c r="H875" i="15"/>
  <c r="I875" i="15"/>
  <c r="J875" i="15"/>
  <c r="K875" i="15"/>
  <c r="L875" i="15"/>
  <c r="M875" i="15"/>
  <c r="O875" i="15"/>
  <c r="C876" i="15"/>
  <c r="D876" i="15"/>
  <c r="E876" i="15"/>
  <c r="F876" i="15"/>
  <c r="G876" i="15"/>
  <c r="H876" i="15"/>
  <c r="I876" i="15"/>
  <c r="J876" i="15"/>
  <c r="K876" i="15"/>
  <c r="L876" i="15"/>
  <c r="M876" i="15"/>
  <c r="O876" i="15"/>
  <c r="C877" i="15"/>
  <c r="D877" i="15"/>
  <c r="E877" i="15"/>
  <c r="F877" i="15"/>
  <c r="G877" i="15"/>
  <c r="H877" i="15"/>
  <c r="I877" i="15"/>
  <c r="J877" i="15"/>
  <c r="K877" i="15"/>
  <c r="L877" i="15"/>
  <c r="M877" i="15"/>
  <c r="O877" i="15"/>
  <c r="C887" i="15"/>
  <c r="D887" i="15"/>
  <c r="E887" i="15"/>
  <c r="F887" i="15"/>
  <c r="G887" i="15"/>
  <c r="H887" i="15"/>
  <c r="I887" i="15"/>
  <c r="J887" i="15"/>
  <c r="K887" i="15"/>
  <c r="L887" i="15"/>
  <c r="M887" i="15"/>
  <c r="O887" i="15"/>
  <c r="C888" i="15"/>
  <c r="D888" i="15"/>
  <c r="E888" i="15"/>
  <c r="F888" i="15"/>
  <c r="G888" i="15"/>
  <c r="H888" i="15"/>
  <c r="I888" i="15"/>
  <c r="J888" i="15"/>
  <c r="K888" i="15"/>
  <c r="L888" i="15"/>
  <c r="M888" i="15"/>
  <c r="O888" i="15"/>
  <c r="C889" i="15"/>
  <c r="D889" i="15"/>
  <c r="E889" i="15"/>
  <c r="F889" i="15"/>
  <c r="G889" i="15"/>
  <c r="H889" i="15"/>
  <c r="I889" i="15"/>
  <c r="J889" i="15"/>
  <c r="K889" i="15"/>
  <c r="L889" i="15"/>
  <c r="M889" i="15"/>
  <c r="O889" i="15"/>
  <c r="V29" i="23"/>
  <c r="AB28" i="23"/>
  <c r="U28" i="23"/>
  <c r="AB27" i="23"/>
  <c r="G28" i="23"/>
  <c r="AC21" i="23"/>
  <c r="G27" i="23"/>
  <c r="N28" i="23"/>
  <c r="N27" i="23"/>
  <c r="O19" i="23"/>
  <c r="O27" i="23"/>
  <c r="AC19" i="23"/>
  <c r="V27" i="23"/>
  <c r="U27" i="23"/>
  <c r="H19" i="23"/>
  <c r="H27" i="23"/>
  <c r="H29" i="23"/>
  <c r="AI28" i="23"/>
  <c r="AJ25" i="23"/>
  <c r="AJ27" i="23"/>
  <c r="AI27" i="23"/>
  <c r="P831" i="15"/>
  <c r="N831" i="15"/>
  <c r="M831" i="15"/>
  <c r="L831" i="15"/>
  <c r="K831" i="15"/>
  <c r="J831" i="15"/>
  <c r="I831" i="15"/>
  <c r="H831" i="15"/>
  <c r="G831" i="15"/>
  <c r="F831" i="15"/>
  <c r="E831" i="15"/>
  <c r="D831" i="15"/>
  <c r="C831" i="15"/>
  <c r="P819" i="15"/>
  <c r="N819" i="15"/>
  <c r="M819" i="15"/>
  <c r="L819" i="15"/>
  <c r="K819" i="15"/>
  <c r="J819" i="15"/>
  <c r="I819" i="15"/>
  <c r="H819" i="15"/>
  <c r="G819" i="15"/>
  <c r="F819" i="15"/>
  <c r="E819" i="15"/>
  <c r="D819" i="15"/>
  <c r="C819" i="15"/>
  <c r="P805" i="15"/>
  <c r="N805" i="15"/>
  <c r="M805" i="15"/>
  <c r="L805" i="15"/>
  <c r="K805" i="15"/>
  <c r="J805" i="15"/>
  <c r="I805" i="15"/>
  <c r="H805" i="15"/>
  <c r="G805" i="15"/>
  <c r="F805" i="15"/>
  <c r="E805" i="15"/>
  <c r="D805" i="15"/>
  <c r="C805" i="15"/>
  <c r="P787" i="15"/>
  <c r="N787" i="15"/>
  <c r="M787" i="15"/>
  <c r="L787" i="15"/>
  <c r="K787" i="15"/>
  <c r="J787" i="15"/>
  <c r="I787" i="15"/>
  <c r="H787" i="15"/>
  <c r="G787" i="15"/>
  <c r="F787" i="15"/>
  <c r="E787" i="15"/>
  <c r="D787" i="15"/>
  <c r="C787" i="15"/>
  <c r="P761" i="15"/>
  <c r="N761" i="15"/>
  <c r="M761" i="15"/>
  <c r="L761" i="15"/>
  <c r="K761" i="15"/>
  <c r="J761" i="15"/>
  <c r="I761" i="15"/>
  <c r="H761" i="15"/>
  <c r="G761" i="15"/>
  <c r="F761" i="15"/>
  <c r="E761" i="15"/>
  <c r="D761" i="15"/>
  <c r="C761" i="15"/>
  <c r="P748" i="15"/>
  <c r="N748" i="15"/>
  <c r="M748" i="15"/>
  <c r="L748" i="15"/>
  <c r="K748" i="15"/>
  <c r="J748" i="15"/>
  <c r="I748" i="15"/>
  <c r="H748" i="15"/>
  <c r="G748" i="15"/>
  <c r="F748" i="15"/>
  <c r="E748" i="15"/>
  <c r="D748" i="15"/>
  <c r="C748" i="15"/>
  <c r="P735" i="15"/>
  <c r="N735" i="15"/>
  <c r="M735" i="15"/>
  <c r="L735" i="15"/>
  <c r="K735" i="15"/>
  <c r="J735" i="15"/>
  <c r="I735" i="15"/>
  <c r="H735" i="15"/>
  <c r="G735" i="15"/>
  <c r="F735" i="15"/>
  <c r="E735" i="15"/>
  <c r="D735" i="15"/>
  <c r="C735" i="15"/>
  <c r="P718" i="15"/>
  <c r="N718" i="15"/>
  <c r="M718" i="15"/>
  <c r="L718" i="15"/>
  <c r="K718" i="15"/>
  <c r="J718" i="15"/>
  <c r="I718" i="15"/>
  <c r="H718" i="15"/>
  <c r="G718" i="15"/>
  <c r="F718" i="15"/>
  <c r="E718" i="15"/>
  <c r="D718" i="15"/>
  <c r="C718" i="15"/>
  <c r="P701" i="15"/>
  <c r="N701" i="15"/>
  <c r="M701" i="15"/>
  <c r="L701" i="15"/>
  <c r="K701" i="15"/>
  <c r="J701" i="15"/>
  <c r="I701" i="15"/>
  <c r="H701" i="15"/>
  <c r="G701" i="15"/>
  <c r="F701" i="15"/>
  <c r="E701" i="15"/>
  <c r="D701" i="15"/>
  <c r="C701" i="15"/>
  <c r="P689" i="15"/>
  <c r="N689" i="15"/>
  <c r="M689" i="15"/>
  <c r="L689" i="15"/>
  <c r="K689" i="15"/>
  <c r="J689" i="15"/>
  <c r="I689" i="15"/>
  <c r="H689" i="15"/>
  <c r="G689" i="15"/>
  <c r="F689" i="15"/>
  <c r="E689" i="15"/>
  <c r="D689" i="15"/>
  <c r="C689" i="15"/>
  <c r="P674" i="15"/>
  <c r="N674" i="15"/>
  <c r="M674" i="15"/>
  <c r="L674" i="15"/>
  <c r="K674" i="15"/>
  <c r="J674" i="15"/>
  <c r="I674" i="15"/>
  <c r="H674" i="15"/>
  <c r="G674" i="15"/>
  <c r="F674" i="15"/>
  <c r="E674" i="15"/>
  <c r="D674" i="15"/>
  <c r="C674" i="15"/>
  <c r="P660" i="15"/>
  <c r="N660" i="15"/>
  <c r="M660" i="15"/>
  <c r="L660" i="15"/>
  <c r="K660" i="15"/>
  <c r="J660" i="15"/>
  <c r="I660" i="15"/>
  <c r="H660" i="15"/>
  <c r="G660" i="15"/>
  <c r="F660" i="15"/>
  <c r="E660" i="15"/>
  <c r="D660" i="15"/>
  <c r="C660" i="15"/>
  <c r="P644" i="15"/>
  <c r="N644" i="15"/>
  <c r="M644" i="15"/>
  <c r="L644" i="15"/>
  <c r="K644" i="15"/>
  <c r="J644" i="15"/>
  <c r="I644" i="15"/>
  <c r="H644" i="15"/>
  <c r="G644" i="15"/>
  <c r="F644" i="15"/>
  <c r="E644" i="15"/>
  <c r="D644" i="15"/>
  <c r="C644" i="15"/>
  <c r="P628" i="15"/>
  <c r="N628" i="15"/>
  <c r="M628" i="15"/>
  <c r="L628" i="15"/>
  <c r="K628" i="15"/>
  <c r="J628" i="15"/>
  <c r="I628" i="15"/>
  <c r="H628" i="15"/>
  <c r="G628" i="15"/>
  <c r="F628" i="15"/>
  <c r="E628" i="15"/>
  <c r="D628" i="15"/>
  <c r="C628" i="15"/>
  <c r="P613" i="15"/>
  <c r="N613" i="15"/>
  <c r="M613" i="15"/>
  <c r="L613" i="15"/>
  <c r="K613" i="15"/>
  <c r="J613" i="15"/>
  <c r="I613" i="15"/>
  <c r="H613" i="15"/>
  <c r="G613" i="15"/>
  <c r="F613" i="15"/>
  <c r="E613" i="15"/>
  <c r="D613" i="15"/>
  <c r="C613" i="15"/>
  <c r="P602" i="15"/>
  <c r="N602" i="15"/>
  <c r="M602" i="15"/>
  <c r="L602" i="15"/>
  <c r="K602" i="15"/>
  <c r="J602" i="15"/>
  <c r="I602" i="15"/>
  <c r="H602" i="15"/>
  <c r="G602" i="15"/>
  <c r="F602" i="15"/>
  <c r="E602" i="15"/>
  <c r="D602" i="15"/>
  <c r="C602" i="15"/>
  <c r="P585" i="15"/>
  <c r="N585" i="15"/>
  <c r="M585" i="15"/>
  <c r="L585" i="15"/>
  <c r="K585" i="15"/>
  <c r="J585" i="15"/>
  <c r="I585" i="15"/>
  <c r="H585" i="15"/>
  <c r="G585" i="15"/>
  <c r="F585" i="15"/>
  <c r="E585" i="15"/>
  <c r="D585" i="15"/>
  <c r="P570" i="15"/>
  <c r="N570" i="15"/>
  <c r="M570" i="15"/>
  <c r="L570" i="15"/>
  <c r="K570" i="15"/>
  <c r="J570" i="15"/>
  <c r="I570" i="15"/>
  <c r="H570" i="15"/>
  <c r="G570" i="15"/>
  <c r="F570" i="15"/>
  <c r="E570" i="15"/>
  <c r="D570" i="15"/>
  <c r="C570" i="15"/>
  <c r="P553" i="15"/>
  <c r="N553" i="15"/>
  <c r="M553" i="15"/>
  <c r="L553" i="15"/>
  <c r="K553" i="15"/>
  <c r="J553" i="15"/>
  <c r="I553" i="15"/>
  <c r="H553" i="15"/>
  <c r="G553" i="15"/>
  <c r="F553" i="15"/>
  <c r="E553" i="15"/>
  <c r="D553" i="15"/>
  <c r="C553" i="15"/>
  <c r="P539" i="15"/>
  <c r="N539" i="15"/>
  <c r="M539" i="15"/>
  <c r="L539" i="15"/>
  <c r="K539" i="15"/>
  <c r="J539" i="15"/>
  <c r="I539" i="15"/>
  <c r="H539" i="15"/>
  <c r="G539" i="15"/>
  <c r="F539" i="15"/>
  <c r="E539" i="15"/>
  <c r="D539" i="15"/>
  <c r="C539" i="15"/>
  <c r="P532" i="15"/>
  <c r="N532" i="15"/>
  <c r="M532" i="15"/>
  <c r="L532" i="15"/>
  <c r="K532" i="15"/>
  <c r="J532" i="15"/>
  <c r="I532" i="15"/>
  <c r="H532" i="15"/>
  <c r="G532" i="15"/>
  <c r="F532" i="15"/>
  <c r="E532" i="15"/>
  <c r="D532" i="15"/>
  <c r="C532" i="15"/>
  <c r="P515" i="15"/>
  <c r="N515" i="15"/>
  <c r="M515" i="15"/>
  <c r="L515" i="15"/>
  <c r="K515" i="15"/>
  <c r="J515" i="15"/>
  <c r="I515" i="15"/>
  <c r="H515" i="15"/>
  <c r="G515" i="15"/>
  <c r="F515" i="15"/>
  <c r="E515" i="15"/>
  <c r="D515" i="15"/>
  <c r="C515" i="15"/>
  <c r="P503" i="15"/>
  <c r="N503" i="15"/>
  <c r="M503" i="15"/>
  <c r="L503" i="15"/>
  <c r="K503" i="15"/>
  <c r="J503" i="15"/>
  <c r="I503" i="15"/>
  <c r="H503" i="15"/>
  <c r="G503" i="15"/>
  <c r="F503" i="15"/>
  <c r="E503" i="15"/>
  <c r="D503" i="15"/>
  <c r="C503" i="15"/>
  <c r="N490" i="15"/>
  <c r="M490" i="15"/>
  <c r="L490" i="15"/>
  <c r="K490" i="15"/>
  <c r="J490" i="15"/>
  <c r="I490" i="15"/>
  <c r="H490" i="15"/>
  <c r="G490" i="15"/>
  <c r="F490" i="15"/>
  <c r="E490" i="15"/>
  <c r="D490" i="15"/>
  <c r="C490" i="15"/>
  <c r="P476" i="15"/>
  <c r="N476" i="15"/>
  <c r="M476" i="15"/>
  <c r="L476" i="15"/>
  <c r="K476" i="15"/>
  <c r="J476" i="15"/>
  <c r="I476" i="15"/>
  <c r="H476" i="15"/>
  <c r="G476" i="15"/>
  <c r="F476" i="15"/>
  <c r="E476" i="15"/>
  <c r="D476" i="15"/>
  <c r="C476" i="15"/>
  <c r="P460" i="15"/>
  <c r="N460" i="15"/>
  <c r="M460" i="15"/>
  <c r="L460" i="15"/>
  <c r="K460" i="15"/>
  <c r="J460" i="15"/>
  <c r="I460" i="15"/>
  <c r="H460" i="15"/>
  <c r="G460" i="15"/>
  <c r="F460" i="15"/>
  <c r="E460" i="15"/>
  <c r="D460" i="15"/>
  <c r="C460" i="15"/>
  <c r="P443" i="15"/>
  <c r="N443" i="15"/>
  <c r="M443" i="15"/>
  <c r="L443" i="15"/>
  <c r="K443" i="15"/>
  <c r="J443" i="15"/>
  <c r="I443" i="15"/>
  <c r="H443" i="15"/>
  <c r="G443" i="15"/>
  <c r="F443" i="15"/>
  <c r="E443" i="15"/>
  <c r="D443" i="15"/>
  <c r="C443" i="15"/>
  <c r="N433" i="15"/>
  <c r="M433" i="15"/>
  <c r="L433" i="15"/>
  <c r="K433" i="15"/>
  <c r="J433" i="15"/>
  <c r="I433" i="15"/>
  <c r="H433" i="15"/>
  <c r="G433" i="15"/>
  <c r="F433" i="15"/>
  <c r="E433" i="15"/>
  <c r="D433" i="15"/>
  <c r="C433" i="15"/>
  <c r="P419" i="15"/>
  <c r="N419" i="15"/>
  <c r="M419" i="15"/>
  <c r="L419" i="15"/>
  <c r="K419" i="15"/>
  <c r="J419" i="15"/>
  <c r="I419" i="15"/>
  <c r="H419" i="15"/>
  <c r="G419" i="15"/>
  <c r="F419" i="15"/>
  <c r="E419" i="15"/>
  <c r="D419" i="15"/>
  <c r="C419" i="15"/>
  <c r="P404" i="15"/>
  <c r="N404" i="15"/>
  <c r="M404" i="15"/>
  <c r="L404" i="15"/>
  <c r="K404" i="15"/>
  <c r="J404" i="15"/>
  <c r="I404" i="15"/>
  <c r="H404" i="15"/>
  <c r="G404" i="15"/>
  <c r="F404" i="15"/>
  <c r="E404" i="15"/>
  <c r="D404" i="15"/>
  <c r="C404" i="15"/>
  <c r="P387" i="15"/>
  <c r="N387" i="15"/>
  <c r="M387" i="15"/>
  <c r="L387" i="15"/>
  <c r="K387" i="15"/>
  <c r="J387" i="15"/>
  <c r="I387" i="15"/>
  <c r="H387" i="15"/>
  <c r="G387" i="15"/>
  <c r="F387" i="15"/>
  <c r="E387" i="15"/>
  <c r="D387" i="15"/>
  <c r="C387" i="15"/>
  <c r="P372" i="15"/>
  <c r="N372" i="15"/>
  <c r="M372" i="15"/>
  <c r="L372" i="15"/>
  <c r="K372" i="15"/>
  <c r="J372" i="15"/>
  <c r="I372" i="15"/>
  <c r="H372" i="15"/>
  <c r="G372" i="15"/>
  <c r="F372" i="15"/>
  <c r="E372" i="15"/>
  <c r="D372" i="15"/>
  <c r="C372" i="15"/>
  <c r="P354" i="15"/>
  <c r="N354" i="15"/>
  <c r="M354" i="15"/>
  <c r="L354" i="15"/>
  <c r="K354" i="15"/>
  <c r="J354" i="15"/>
  <c r="I354" i="15"/>
  <c r="H354" i="15"/>
  <c r="G354" i="15"/>
  <c r="F354" i="15"/>
  <c r="E354" i="15"/>
  <c r="D354" i="15"/>
  <c r="P343" i="15"/>
  <c r="N343" i="15"/>
  <c r="M343" i="15"/>
  <c r="L343" i="15"/>
  <c r="K343" i="15"/>
  <c r="J343" i="15"/>
  <c r="I343" i="15"/>
  <c r="H343" i="15"/>
  <c r="G343" i="15"/>
  <c r="F343" i="15"/>
  <c r="E343" i="15"/>
  <c r="D343" i="15"/>
  <c r="P338" i="15"/>
  <c r="N338" i="15"/>
  <c r="M338" i="15"/>
  <c r="L338" i="15"/>
  <c r="K338" i="15"/>
  <c r="J338" i="15"/>
  <c r="I338" i="15"/>
  <c r="H338" i="15"/>
  <c r="G338" i="15"/>
  <c r="F338" i="15"/>
  <c r="E338" i="15"/>
  <c r="D338" i="15"/>
  <c r="P331" i="15"/>
  <c r="N331" i="15"/>
  <c r="M331" i="15"/>
  <c r="L331" i="15"/>
  <c r="K331" i="15"/>
  <c r="J331" i="15"/>
  <c r="I331" i="15"/>
  <c r="H331" i="15"/>
  <c r="G331" i="15"/>
  <c r="F331" i="15"/>
  <c r="E331" i="15"/>
  <c r="D331" i="15"/>
  <c r="P316" i="15"/>
  <c r="N316" i="15"/>
  <c r="M316" i="15"/>
  <c r="L316" i="15"/>
  <c r="K316" i="15"/>
  <c r="J316" i="15"/>
  <c r="I316" i="15"/>
  <c r="H316" i="15"/>
  <c r="G316" i="15"/>
  <c r="F316" i="15"/>
  <c r="E316" i="15"/>
  <c r="D316" i="15"/>
  <c r="P311" i="15"/>
  <c r="N311" i="15"/>
  <c r="M311" i="15"/>
  <c r="L311" i="15"/>
  <c r="K311" i="15"/>
  <c r="J311" i="15"/>
  <c r="I311" i="15"/>
  <c r="H311" i="15"/>
  <c r="G311" i="15"/>
  <c r="F311" i="15"/>
  <c r="E311" i="15"/>
  <c r="D311" i="15"/>
  <c r="P305" i="15"/>
  <c r="N305" i="15"/>
  <c r="M305" i="15"/>
  <c r="L305" i="15"/>
  <c r="K305" i="15"/>
  <c r="J305" i="15"/>
  <c r="I305" i="15"/>
  <c r="H305" i="15"/>
  <c r="G305" i="15"/>
  <c r="F305" i="15"/>
  <c r="E305" i="15"/>
  <c r="D305" i="15"/>
  <c r="P297" i="15"/>
  <c r="N297" i="15"/>
  <c r="M297" i="15"/>
  <c r="L297" i="15"/>
  <c r="K297" i="15"/>
  <c r="J297" i="15"/>
  <c r="I297" i="15"/>
  <c r="H297" i="15"/>
  <c r="G297" i="15"/>
  <c r="F297" i="15"/>
  <c r="E297" i="15"/>
  <c r="D297" i="15"/>
  <c r="P291" i="15"/>
  <c r="N291" i="15"/>
  <c r="M291" i="15"/>
  <c r="L291" i="15"/>
  <c r="K291" i="15"/>
  <c r="J291" i="15"/>
  <c r="I291" i="15"/>
  <c r="H291" i="15"/>
  <c r="G291" i="15"/>
  <c r="F291" i="15"/>
  <c r="E291" i="15"/>
  <c r="D291" i="15"/>
  <c r="P283" i="15"/>
  <c r="N283" i="15"/>
  <c r="M283" i="15"/>
  <c r="L283" i="15"/>
  <c r="K283" i="15"/>
  <c r="J283" i="15"/>
  <c r="I283" i="15"/>
  <c r="H283" i="15"/>
  <c r="G283" i="15"/>
  <c r="F283" i="15"/>
  <c r="E283" i="15"/>
  <c r="D283" i="15"/>
  <c r="O267" i="15"/>
  <c r="M267" i="15"/>
  <c r="L267" i="15"/>
  <c r="K267" i="15"/>
  <c r="J267" i="15"/>
  <c r="I267" i="15"/>
  <c r="H267" i="15"/>
  <c r="G267" i="15"/>
  <c r="F267" i="15"/>
  <c r="E267" i="15"/>
  <c r="D267" i="15"/>
  <c r="C267" i="15"/>
  <c r="O254" i="15"/>
  <c r="M254" i="15"/>
  <c r="L254" i="15"/>
  <c r="K254" i="15"/>
  <c r="J254" i="15"/>
  <c r="I254" i="15"/>
  <c r="H254" i="15"/>
  <c r="G254" i="15"/>
  <c r="F254" i="15"/>
  <c r="E254" i="15"/>
  <c r="D254" i="15"/>
  <c r="C254" i="15"/>
  <c r="P246" i="15"/>
  <c r="N246" i="15"/>
  <c r="M246" i="15"/>
  <c r="L246" i="15"/>
  <c r="K246" i="15"/>
  <c r="J246" i="15"/>
  <c r="I246" i="15"/>
  <c r="H246" i="15"/>
  <c r="G246" i="15"/>
  <c r="F246" i="15"/>
  <c r="E246" i="15"/>
  <c r="D246" i="15"/>
  <c r="P233" i="15"/>
  <c r="N233" i="15"/>
  <c r="M233" i="15"/>
  <c r="L233" i="15"/>
  <c r="K233" i="15"/>
  <c r="J233" i="15"/>
  <c r="I233" i="15"/>
  <c r="H233" i="15"/>
  <c r="G233" i="15"/>
  <c r="F233" i="15"/>
  <c r="E233" i="15"/>
  <c r="D233" i="15"/>
  <c r="P228" i="15"/>
  <c r="N228" i="15"/>
  <c r="M228" i="15"/>
  <c r="L228" i="15"/>
  <c r="K228" i="15"/>
  <c r="J228" i="15"/>
  <c r="I228" i="15"/>
  <c r="H228" i="15"/>
  <c r="G228" i="15"/>
  <c r="F228" i="15"/>
  <c r="E228" i="15"/>
  <c r="D228" i="15"/>
  <c r="P219" i="15"/>
  <c r="N219" i="15"/>
  <c r="M219" i="15"/>
  <c r="L219" i="15"/>
  <c r="K219" i="15"/>
  <c r="J219" i="15"/>
  <c r="I219" i="15"/>
  <c r="H219" i="15"/>
  <c r="G219" i="15"/>
  <c r="F219" i="15"/>
  <c r="E219" i="15"/>
  <c r="D219" i="15"/>
  <c r="P206" i="15"/>
  <c r="N206" i="15"/>
  <c r="M206" i="15"/>
  <c r="L206" i="15"/>
  <c r="K206" i="15"/>
  <c r="J206" i="15"/>
  <c r="I206" i="15"/>
  <c r="H206" i="15"/>
  <c r="G206" i="15"/>
  <c r="F206" i="15"/>
  <c r="E206" i="15"/>
  <c r="D206" i="15"/>
  <c r="P201" i="15"/>
  <c r="N201" i="15"/>
  <c r="M201" i="15"/>
  <c r="L201" i="15"/>
  <c r="K201" i="15"/>
  <c r="J201" i="15"/>
  <c r="I201" i="15"/>
  <c r="H201" i="15"/>
  <c r="G201" i="15"/>
  <c r="F201" i="15"/>
  <c r="E201" i="15"/>
  <c r="D201" i="15"/>
  <c r="P194" i="15"/>
  <c r="N194" i="15"/>
  <c r="M194" i="15"/>
  <c r="L194" i="15"/>
  <c r="K194" i="15"/>
  <c r="J194" i="15"/>
  <c r="I194" i="15"/>
  <c r="H194" i="15"/>
  <c r="G194" i="15"/>
  <c r="F194" i="15"/>
  <c r="E194" i="15"/>
  <c r="D194" i="15"/>
  <c r="P186" i="15"/>
  <c r="N186" i="15"/>
  <c r="M186" i="15"/>
  <c r="L186" i="15"/>
  <c r="K186" i="15"/>
  <c r="J186" i="15"/>
  <c r="I186" i="15"/>
  <c r="H186" i="15"/>
  <c r="G186" i="15"/>
  <c r="F186" i="15"/>
  <c r="E186" i="15"/>
  <c r="D186" i="15"/>
  <c r="P174" i="15"/>
  <c r="N174" i="15"/>
  <c r="M174" i="15"/>
  <c r="L174" i="15"/>
  <c r="K174" i="15"/>
  <c r="J174" i="15"/>
  <c r="I174" i="15"/>
  <c r="H174" i="15"/>
  <c r="G174" i="15"/>
  <c r="F174" i="15"/>
  <c r="E174" i="15"/>
  <c r="D174" i="15"/>
  <c r="P158" i="15"/>
  <c r="N158" i="15"/>
  <c r="M158" i="15"/>
  <c r="L158" i="15"/>
  <c r="K158" i="15"/>
  <c r="J158" i="15"/>
  <c r="I158" i="15"/>
  <c r="H158" i="15"/>
  <c r="G158" i="15"/>
  <c r="F158" i="15"/>
  <c r="E158" i="15"/>
  <c r="D158" i="15"/>
  <c r="C158" i="15"/>
  <c r="P137" i="15"/>
  <c r="N137" i="15"/>
  <c r="M137" i="15"/>
  <c r="L137" i="15"/>
  <c r="K137" i="15"/>
  <c r="J137" i="15"/>
  <c r="I137" i="15"/>
  <c r="H137" i="15"/>
  <c r="G137" i="15"/>
  <c r="F137" i="15"/>
  <c r="E137" i="15"/>
  <c r="D137" i="15"/>
  <c r="C137" i="15"/>
  <c r="N124" i="15"/>
  <c r="M124" i="15"/>
  <c r="L124" i="15"/>
  <c r="K124" i="15"/>
  <c r="J124" i="15"/>
  <c r="I124" i="15"/>
  <c r="H124" i="15"/>
  <c r="G124" i="15"/>
  <c r="F124" i="15"/>
  <c r="E124" i="15"/>
  <c r="D124" i="15"/>
  <c r="C124" i="15"/>
  <c r="P94" i="15"/>
  <c r="N94" i="15"/>
  <c r="M94" i="15"/>
  <c r="L94" i="15"/>
  <c r="K94" i="15"/>
  <c r="J94" i="15"/>
  <c r="I94" i="15"/>
  <c r="H94" i="15"/>
  <c r="G94" i="15"/>
  <c r="F94" i="15"/>
  <c r="E94" i="15"/>
  <c r="D94" i="15"/>
  <c r="C94" i="15"/>
  <c r="P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P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P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P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P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C174" i="15"/>
  <c r="I24" i="21"/>
  <c r="H24" i="21"/>
  <c r="H25" i="21"/>
  <c r="AC27" i="23"/>
  <c r="P818" i="15"/>
  <c r="N818" i="15"/>
  <c r="M818" i="15"/>
  <c r="L818" i="15"/>
  <c r="K818" i="15"/>
  <c r="J818" i="15"/>
  <c r="I818" i="15"/>
  <c r="H818" i="15"/>
  <c r="G818" i="15"/>
  <c r="F818" i="15"/>
  <c r="E818" i="15"/>
  <c r="D818" i="15"/>
  <c r="C818" i="15"/>
  <c r="P817" i="15"/>
  <c r="P820" i="15"/>
  <c r="N817" i="15"/>
  <c r="M817" i="15"/>
  <c r="L817" i="15"/>
  <c r="K817" i="15"/>
  <c r="J817" i="15"/>
  <c r="I817" i="15"/>
  <c r="H817" i="15"/>
  <c r="G817" i="15"/>
  <c r="F817" i="15"/>
  <c r="E817" i="15"/>
  <c r="D817" i="15"/>
  <c r="C817" i="15"/>
  <c r="P830" i="15"/>
  <c r="N830" i="15"/>
  <c r="M830" i="15"/>
  <c r="L830" i="15"/>
  <c r="K830" i="15"/>
  <c r="J830" i="15"/>
  <c r="I830" i="15"/>
  <c r="H830" i="15"/>
  <c r="G830" i="15"/>
  <c r="F830" i="15"/>
  <c r="E830" i="15"/>
  <c r="D830" i="15"/>
  <c r="C830" i="15"/>
  <c r="P829" i="15"/>
  <c r="N829" i="15"/>
  <c r="M829" i="15"/>
  <c r="L829" i="15"/>
  <c r="K829" i="15"/>
  <c r="J829" i="15"/>
  <c r="I829" i="15"/>
  <c r="H829" i="15"/>
  <c r="G829" i="15"/>
  <c r="F829" i="15"/>
  <c r="E829" i="15"/>
  <c r="D829" i="15"/>
  <c r="C829" i="15"/>
  <c r="P804" i="15"/>
  <c r="N804" i="15"/>
  <c r="M804" i="15"/>
  <c r="L804" i="15"/>
  <c r="K804" i="15"/>
  <c r="J804" i="15"/>
  <c r="I804" i="15"/>
  <c r="H804" i="15"/>
  <c r="G804" i="15"/>
  <c r="F804" i="15"/>
  <c r="E804" i="15"/>
  <c r="D804" i="15"/>
  <c r="C804" i="15"/>
  <c r="P803" i="15"/>
  <c r="N803" i="15"/>
  <c r="M803" i="15"/>
  <c r="L803" i="15"/>
  <c r="K803" i="15"/>
  <c r="J803" i="15"/>
  <c r="I803" i="15"/>
  <c r="H803" i="15"/>
  <c r="G803" i="15"/>
  <c r="F803" i="15"/>
  <c r="E803" i="15"/>
  <c r="D803" i="15"/>
  <c r="C803" i="15"/>
  <c r="P786" i="15"/>
  <c r="N786" i="15"/>
  <c r="M786" i="15"/>
  <c r="L786" i="15"/>
  <c r="K786" i="15"/>
  <c r="J786" i="15"/>
  <c r="I786" i="15"/>
  <c r="H786" i="15"/>
  <c r="G786" i="15"/>
  <c r="F786" i="15"/>
  <c r="E786" i="15"/>
  <c r="D786" i="15"/>
  <c r="C786" i="15"/>
  <c r="P785" i="15"/>
  <c r="N785" i="15"/>
  <c r="M785" i="15"/>
  <c r="L785" i="15"/>
  <c r="K785" i="15"/>
  <c r="J785" i="15"/>
  <c r="I785" i="15"/>
  <c r="H785" i="15"/>
  <c r="G785" i="15"/>
  <c r="F785" i="15"/>
  <c r="E785" i="15"/>
  <c r="D785" i="15"/>
  <c r="C785" i="15"/>
  <c r="P760" i="15"/>
  <c r="N760" i="15"/>
  <c r="M760" i="15"/>
  <c r="L760" i="15"/>
  <c r="K760" i="15"/>
  <c r="J760" i="15"/>
  <c r="I760" i="15"/>
  <c r="H760" i="15"/>
  <c r="G760" i="15"/>
  <c r="F760" i="15"/>
  <c r="E760" i="15"/>
  <c r="D760" i="15"/>
  <c r="C760" i="15"/>
  <c r="P759" i="15"/>
  <c r="P762" i="15"/>
  <c r="N759" i="15"/>
  <c r="M759" i="15"/>
  <c r="L759" i="15"/>
  <c r="K759" i="15"/>
  <c r="J759" i="15"/>
  <c r="I759" i="15"/>
  <c r="H759" i="15"/>
  <c r="G759" i="15"/>
  <c r="F759" i="15"/>
  <c r="E759" i="15"/>
  <c r="D759" i="15"/>
  <c r="C759" i="15"/>
  <c r="P717" i="15"/>
  <c r="N717" i="15"/>
  <c r="M717" i="15"/>
  <c r="L717" i="15"/>
  <c r="K717" i="15"/>
  <c r="J717" i="15"/>
  <c r="I717" i="15"/>
  <c r="H717" i="15"/>
  <c r="G717" i="15"/>
  <c r="F717" i="15"/>
  <c r="E717" i="15"/>
  <c r="D717" i="15"/>
  <c r="C717" i="15"/>
  <c r="P716" i="15"/>
  <c r="P719" i="15"/>
  <c r="N716" i="15"/>
  <c r="M716" i="15"/>
  <c r="L716" i="15"/>
  <c r="K716" i="15"/>
  <c r="J716" i="15"/>
  <c r="I716" i="15"/>
  <c r="H716" i="15"/>
  <c r="G716" i="15"/>
  <c r="F716" i="15"/>
  <c r="E716" i="15"/>
  <c r="D716" i="15"/>
  <c r="C716" i="15"/>
  <c r="P747" i="15"/>
  <c r="N747" i="15"/>
  <c r="M747" i="15"/>
  <c r="L747" i="15"/>
  <c r="K747" i="15"/>
  <c r="J747" i="15"/>
  <c r="I747" i="15"/>
  <c r="H747" i="15"/>
  <c r="G747" i="15"/>
  <c r="F747" i="15"/>
  <c r="E747" i="15"/>
  <c r="D747" i="15"/>
  <c r="C747" i="15"/>
  <c r="P746" i="15"/>
  <c r="P749" i="15"/>
  <c r="N746" i="15"/>
  <c r="M746" i="15"/>
  <c r="L746" i="15"/>
  <c r="K746" i="15"/>
  <c r="J746" i="15"/>
  <c r="I746" i="15"/>
  <c r="H746" i="15"/>
  <c r="G746" i="15"/>
  <c r="F746" i="15"/>
  <c r="E746" i="15"/>
  <c r="D746" i="15"/>
  <c r="C746" i="15"/>
  <c r="P700" i="15"/>
  <c r="N700" i="15"/>
  <c r="M700" i="15"/>
  <c r="L700" i="15"/>
  <c r="K700" i="15"/>
  <c r="J700" i="15"/>
  <c r="I700" i="15"/>
  <c r="H700" i="15"/>
  <c r="G700" i="15"/>
  <c r="F700" i="15"/>
  <c r="E700" i="15"/>
  <c r="D700" i="15"/>
  <c r="C700" i="15"/>
  <c r="P699" i="15"/>
  <c r="P702" i="15"/>
  <c r="N699" i="15"/>
  <c r="M699" i="15"/>
  <c r="L699" i="15"/>
  <c r="K699" i="15"/>
  <c r="J699" i="15"/>
  <c r="I699" i="15"/>
  <c r="H699" i="15"/>
  <c r="G699" i="15"/>
  <c r="F699" i="15"/>
  <c r="E699" i="15"/>
  <c r="D699" i="15"/>
  <c r="C699" i="15"/>
  <c r="P688" i="15"/>
  <c r="N688" i="15"/>
  <c r="M688" i="15"/>
  <c r="L688" i="15"/>
  <c r="K688" i="15"/>
  <c r="J688" i="15"/>
  <c r="I688" i="15"/>
  <c r="H688" i="15"/>
  <c r="G688" i="15"/>
  <c r="F688" i="15"/>
  <c r="E688" i="15"/>
  <c r="D688" i="15"/>
  <c r="C688" i="15"/>
  <c r="P687" i="15"/>
  <c r="N687" i="15"/>
  <c r="M687" i="15"/>
  <c r="L687" i="15"/>
  <c r="K687" i="15"/>
  <c r="J687" i="15"/>
  <c r="I687" i="15"/>
  <c r="H687" i="15"/>
  <c r="G687" i="15"/>
  <c r="F687" i="15"/>
  <c r="E687" i="15"/>
  <c r="D687" i="15"/>
  <c r="C687" i="15"/>
  <c r="P673" i="15"/>
  <c r="N673" i="15"/>
  <c r="M673" i="15"/>
  <c r="L673" i="15"/>
  <c r="K673" i="15"/>
  <c r="J673" i="15"/>
  <c r="I673" i="15"/>
  <c r="H673" i="15"/>
  <c r="G673" i="15"/>
  <c r="F673" i="15"/>
  <c r="E673" i="15"/>
  <c r="D673" i="15"/>
  <c r="C673" i="15"/>
  <c r="P672" i="15"/>
  <c r="N672" i="15"/>
  <c r="M672" i="15"/>
  <c r="L672" i="15"/>
  <c r="K672" i="15"/>
  <c r="J672" i="15"/>
  <c r="I672" i="15"/>
  <c r="H672" i="15"/>
  <c r="G672" i="15"/>
  <c r="F672" i="15"/>
  <c r="E672" i="15"/>
  <c r="D672" i="15"/>
  <c r="C672" i="15"/>
  <c r="P627" i="15"/>
  <c r="N627" i="15"/>
  <c r="M627" i="15"/>
  <c r="L627" i="15"/>
  <c r="K627" i="15"/>
  <c r="J627" i="15"/>
  <c r="I627" i="15"/>
  <c r="H627" i="15"/>
  <c r="G627" i="15"/>
  <c r="F627" i="15"/>
  <c r="E627" i="15"/>
  <c r="D627" i="15"/>
  <c r="C627" i="15"/>
  <c r="P626" i="15"/>
  <c r="N626" i="15"/>
  <c r="M626" i="15"/>
  <c r="L626" i="15"/>
  <c r="K626" i="15"/>
  <c r="J626" i="15"/>
  <c r="I626" i="15"/>
  <c r="H626" i="15"/>
  <c r="G626" i="15"/>
  <c r="F626" i="15"/>
  <c r="E626" i="15"/>
  <c r="D626" i="15"/>
  <c r="C626" i="15"/>
  <c r="P659" i="15"/>
  <c r="N659" i="15"/>
  <c r="M659" i="15"/>
  <c r="L659" i="15"/>
  <c r="K659" i="15"/>
  <c r="J659" i="15"/>
  <c r="I659" i="15"/>
  <c r="H659" i="15"/>
  <c r="G659" i="15"/>
  <c r="F659" i="15"/>
  <c r="E659" i="15"/>
  <c r="D659" i="15"/>
  <c r="C659" i="15"/>
  <c r="P658" i="15"/>
  <c r="N658" i="15"/>
  <c r="M658" i="15"/>
  <c r="L658" i="15"/>
  <c r="K658" i="15"/>
  <c r="J658" i="15"/>
  <c r="I658" i="15"/>
  <c r="H658" i="15"/>
  <c r="G658" i="15"/>
  <c r="F658" i="15"/>
  <c r="E658" i="15"/>
  <c r="D658" i="15"/>
  <c r="C658" i="15"/>
  <c r="P643" i="15"/>
  <c r="N643" i="15"/>
  <c r="M643" i="15"/>
  <c r="L643" i="15"/>
  <c r="K643" i="15"/>
  <c r="J643" i="15"/>
  <c r="I643" i="15"/>
  <c r="H643" i="15"/>
  <c r="G643" i="15"/>
  <c r="F643" i="15"/>
  <c r="E643" i="15"/>
  <c r="D643" i="15"/>
  <c r="C643" i="15"/>
  <c r="P642" i="15"/>
  <c r="N642" i="15"/>
  <c r="M642" i="15"/>
  <c r="L642" i="15"/>
  <c r="K642" i="15"/>
  <c r="J642" i="15"/>
  <c r="I642" i="15"/>
  <c r="H642" i="15"/>
  <c r="G642" i="15"/>
  <c r="F642" i="15"/>
  <c r="E642" i="15"/>
  <c r="D642" i="15"/>
  <c r="C642" i="15"/>
  <c r="P612" i="15"/>
  <c r="N612" i="15"/>
  <c r="M612" i="15"/>
  <c r="L612" i="15"/>
  <c r="K612" i="15"/>
  <c r="J612" i="15"/>
  <c r="I612" i="15"/>
  <c r="H612" i="15"/>
  <c r="G612" i="15"/>
  <c r="F612" i="15"/>
  <c r="E612" i="15"/>
  <c r="D612" i="15"/>
  <c r="C612" i="15"/>
  <c r="P611" i="15"/>
  <c r="N611" i="15"/>
  <c r="M611" i="15"/>
  <c r="L611" i="15"/>
  <c r="K611" i="15"/>
  <c r="J611" i="15"/>
  <c r="I611" i="15"/>
  <c r="H611" i="15"/>
  <c r="G611" i="15"/>
  <c r="F611" i="15"/>
  <c r="E611" i="15"/>
  <c r="D611" i="15"/>
  <c r="C611" i="15"/>
  <c r="P601" i="15"/>
  <c r="N601" i="15"/>
  <c r="M601" i="15"/>
  <c r="L601" i="15"/>
  <c r="K601" i="15"/>
  <c r="J601" i="15"/>
  <c r="I601" i="15"/>
  <c r="H601" i="15"/>
  <c r="G601" i="15"/>
  <c r="F601" i="15"/>
  <c r="E601" i="15"/>
  <c r="D601" i="15"/>
  <c r="C601" i="15"/>
  <c r="P600" i="15"/>
  <c r="N600" i="15"/>
  <c r="M600" i="15"/>
  <c r="L600" i="15"/>
  <c r="K600" i="15"/>
  <c r="J600" i="15"/>
  <c r="I600" i="15"/>
  <c r="H600" i="15"/>
  <c r="G600" i="15"/>
  <c r="F600" i="15"/>
  <c r="E600" i="15"/>
  <c r="D600" i="15"/>
  <c r="C600" i="15"/>
  <c r="P569" i="15"/>
  <c r="N569" i="15"/>
  <c r="M569" i="15"/>
  <c r="L569" i="15"/>
  <c r="K569" i="15"/>
  <c r="J569" i="15"/>
  <c r="I569" i="15"/>
  <c r="H569" i="15"/>
  <c r="G569" i="15"/>
  <c r="F569" i="15"/>
  <c r="E569" i="15"/>
  <c r="D569" i="15"/>
  <c r="C569" i="15"/>
  <c r="P568" i="15"/>
  <c r="N568" i="15"/>
  <c r="M568" i="15"/>
  <c r="L568" i="15"/>
  <c r="K568" i="15"/>
  <c r="J568" i="15"/>
  <c r="I568" i="15"/>
  <c r="H568" i="15"/>
  <c r="G568" i="15"/>
  <c r="F568" i="15"/>
  <c r="E568" i="15"/>
  <c r="D568" i="15"/>
  <c r="C568" i="15"/>
  <c r="P552" i="15"/>
  <c r="N552" i="15"/>
  <c r="M552" i="15"/>
  <c r="L552" i="15"/>
  <c r="K552" i="15"/>
  <c r="J552" i="15"/>
  <c r="I552" i="15"/>
  <c r="H552" i="15"/>
  <c r="G552" i="15"/>
  <c r="F552" i="15"/>
  <c r="E552" i="15"/>
  <c r="D552" i="15"/>
  <c r="C552" i="15"/>
  <c r="P551" i="15"/>
  <c r="P554" i="15"/>
  <c r="N551" i="15"/>
  <c r="M551" i="15"/>
  <c r="L551" i="15"/>
  <c r="K551" i="15"/>
  <c r="J551" i="15"/>
  <c r="I551" i="15"/>
  <c r="H551" i="15"/>
  <c r="G551" i="15"/>
  <c r="F551" i="15"/>
  <c r="E551" i="15"/>
  <c r="D551" i="15"/>
  <c r="C551" i="15"/>
  <c r="P538" i="15"/>
  <c r="N538" i="15"/>
  <c r="M538" i="15"/>
  <c r="L538" i="15"/>
  <c r="K538" i="15"/>
  <c r="J538" i="15"/>
  <c r="I538" i="15"/>
  <c r="H538" i="15"/>
  <c r="G538" i="15"/>
  <c r="F538" i="15"/>
  <c r="E538" i="15"/>
  <c r="D538" i="15"/>
  <c r="C538" i="15"/>
  <c r="P537" i="15"/>
  <c r="P540" i="15"/>
  <c r="N537" i="15"/>
  <c r="M537" i="15"/>
  <c r="L537" i="15"/>
  <c r="K537" i="15"/>
  <c r="J537" i="15"/>
  <c r="I537" i="15"/>
  <c r="H537" i="15"/>
  <c r="G537" i="15"/>
  <c r="F537" i="15"/>
  <c r="E537" i="15"/>
  <c r="D537" i="15"/>
  <c r="C537" i="15"/>
  <c r="P531" i="15"/>
  <c r="N531" i="15"/>
  <c r="M531" i="15"/>
  <c r="L531" i="15"/>
  <c r="K531" i="15"/>
  <c r="J531" i="15"/>
  <c r="I531" i="15"/>
  <c r="H531" i="15"/>
  <c r="G531" i="15"/>
  <c r="F531" i="15"/>
  <c r="E531" i="15"/>
  <c r="D531" i="15"/>
  <c r="C531" i="15"/>
  <c r="P530" i="15"/>
  <c r="N530" i="15"/>
  <c r="M530" i="15"/>
  <c r="L530" i="15"/>
  <c r="K530" i="15"/>
  <c r="J530" i="15"/>
  <c r="I530" i="15"/>
  <c r="H530" i="15"/>
  <c r="G530" i="15"/>
  <c r="F530" i="15"/>
  <c r="E530" i="15"/>
  <c r="D530" i="15"/>
  <c r="C530" i="15"/>
  <c r="P514" i="15"/>
  <c r="N514" i="15"/>
  <c r="M514" i="15"/>
  <c r="L514" i="15"/>
  <c r="K514" i="15"/>
  <c r="J514" i="15"/>
  <c r="I514" i="15"/>
  <c r="H514" i="15"/>
  <c r="G514" i="15"/>
  <c r="F514" i="15"/>
  <c r="E514" i="15"/>
  <c r="D514" i="15"/>
  <c r="C514" i="15"/>
  <c r="P513" i="15"/>
  <c r="P516" i="15"/>
  <c r="N513" i="15"/>
  <c r="M513" i="15"/>
  <c r="L513" i="15"/>
  <c r="K513" i="15"/>
  <c r="J513" i="15"/>
  <c r="I513" i="15"/>
  <c r="H513" i="15"/>
  <c r="G513" i="15"/>
  <c r="F513" i="15"/>
  <c r="E513" i="15"/>
  <c r="D513" i="15"/>
  <c r="C513" i="15"/>
  <c r="P502" i="15"/>
  <c r="N502" i="15"/>
  <c r="M502" i="15"/>
  <c r="L502" i="15"/>
  <c r="K502" i="15"/>
  <c r="J502" i="15"/>
  <c r="I502" i="15"/>
  <c r="H502" i="15"/>
  <c r="G502" i="15"/>
  <c r="F502" i="15"/>
  <c r="E502" i="15"/>
  <c r="D502" i="15"/>
  <c r="C502" i="15"/>
  <c r="P501" i="15"/>
  <c r="N501" i="15"/>
  <c r="M501" i="15"/>
  <c r="L501" i="15"/>
  <c r="K501" i="15"/>
  <c r="J501" i="15"/>
  <c r="I501" i="15"/>
  <c r="H501" i="15"/>
  <c r="G501" i="15"/>
  <c r="F501" i="15"/>
  <c r="E501" i="15"/>
  <c r="D501" i="15"/>
  <c r="C501" i="15"/>
  <c r="N489" i="15"/>
  <c r="M489" i="15"/>
  <c r="L489" i="15"/>
  <c r="K489" i="15"/>
  <c r="J489" i="15"/>
  <c r="I489" i="15"/>
  <c r="H489" i="15"/>
  <c r="G489" i="15"/>
  <c r="F489" i="15"/>
  <c r="E489" i="15"/>
  <c r="D489" i="15"/>
  <c r="C489" i="15"/>
  <c r="P488" i="15"/>
  <c r="N488" i="15"/>
  <c r="M488" i="15"/>
  <c r="L488" i="15"/>
  <c r="K488" i="15"/>
  <c r="J488" i="15"/>
  <c r="I488" i="15"/>
  <c r="H488" i="15"/>
  <c r="G488" i="15"/>
  <c r="F488" i="15"/>
  <c r="E488" i="15"/>
  <c r="D488" i="15"/>
  <c r="C488" i="15"/>
  <c r="P475" i="15"/>
  <c r="N475" i="15"/>
  <c r="M475" i="15"/>
  <c r="L475" i="15"/>
  <c r="K475" i="15"/>
  <c r="J475" i="15"/>
  <c r="I475" i="15"/>
  <c r="H475" i="15"/>
  <c r="G475" i="15"/>
  <c r="F475" i="15"/>
  <c r="E475" i="15"/>
  <c r="D475" i="15"/>
  <c r="C475" i="15"/>
  <c r="P474" i="15"/>
  <c r="P477" i="15"/>
  <c r="N474" i="15"/>
  <c r="M474" i="15"/>
  <c r="L474" i="15"/>
  <c r="K474" i="15"/>
  <c r="J474" i="15"/>
  <c r="I474" i="15"/>
  <c r="H474" i="15"/>
  <c r="G474" i="15"/>
  <c r="F474" i="15"/>
  <c r="E474" i="15"/>
  <c r="D474" i="15"/>
  <c r="C474" i="15"/>
  <c r="P459" i="15"/>
  <c r="N459" i="15"/>
  <c r="M459" i="15"/>
  <c r="L459" i="15"/>
  <c r="K459" i="15"/>
  <c r="J459" i="15"/>
  <c r="I459" i="15"/>
  <c r="H459" i="15"/>
  <c r="G459" i="15"/>
  <c r="F459" i="15"/>
  <c r="E459" i="15"/>
  <c r="D459" i="15"/>
  <c r="C459" i="15"/>
  <c r="P458" i="15"/>
  <c r="N458" i="15"/>
  <c r="M458" i="15"/>
  <c r="L458" i="15"/>
  <c r="K458" i="15"/>
  <c r="J458" i="15"/>
  <c r="I458" i="15"/>
  <c r="H458" i="15"/>
  <c r="G458" i="15"/>
  <c r="F458" i="15"/>
  <c r="E458" i="15"/>
  <c r="D458" i="15"/>
  <c r="C458" i="15"/>
  <c r="N432" i="15"/>
  <c r="M432" i="15"/>
  <c r="L432" i="15"/>
  <c r="K432" i="15"/>
  <c r="J432" i="15"/>
  <c r="I432" i="15"/>
  <c r="H432" i="15"/>
  <c r="G432" i="15"/>
  <c r="F432" i="15"/>
  <c r="E432" i="15"/>
  <c r="D432" i="15"/>
  <c r="N431" i="15"/>
  <c r="M431" i="15"/>
  <c r="L431" i="15"/>
  <c r="K431" i="15"/>
  <c r="J431" i="15"/>
  <c r="I431" i="15"/>
  <c r="H431" i="15"/>
  <c r="G431" i="15"/>
  <c r="F431" i="15"/>
  <c r="E431" i="15"/>
  <c r="D431" i="15"/>
  <c r="C432" i="15"/>
  <c r="C431" i="15"/>
  <c r="P431" i="15"/>
  <c r="P434" i="15"/>
  <c r="P442" i="15"/>
  <c r="N442" i="15"/>
  <c r="M442" i="15"/>
  <c r="L442" i="15"/>
  <c r="K442" i="15"/>
  <c r="J442" i="15"/>
  <c r="I442" i="15"/>
  <c r="H442" i="15"/>
  <c r="G442" i="15"/>
  <c r="F442" i="15"/>
  <c r="E442" i="15"/>
  <c r="D442" i="15"/>
  <c r="C442" i="15"/>
  <c r="P441" i="15"/>
  <c r="N441" i="15"/>
  <c r="M441" i="15"/>
  <c r="L441" i="15"/>
  <c r="K441" i="15"/>
  <c r="J441" i="15"/>
  <c r="I441" i="15"/>
  <c r="H441" i="15"/>
  <c r="G441" i="15"/>
  <c r="F441" i="15"/>
  <c r="E441" i="15"/>
  <c r="D441" i="15"/>
  <c r="C441" i="15"/>
  <c r="P418" i="15"/>
  <c r="P417" i="15"/>
  <c r="N418" i="15"/>
  <c r="M418" i="15"/>
  <c r="L418" i="15"/>
  <c r="K418" i="15"/>
  <c r="J418" i="15"/>
  <c r="I418" i="15"/>
  <c r="H418" i="15"/>
  <c r="G418" i="15"/>
  <c r="F418" i="15"/>
  <c r="E418" i="15"/>
  <c r="D418" i="15"/>
  <c r="N417" i="15"/>
  <c r="M417" i="15"/>
  <c r="L417" i="15"/>
  <c r="K417" i="15"/>
  <c r="J417" i="15"/>
  <c r="I417" i="15"/>
  <c r="H417" i="15"/>
  <c r="G417" i="15"/>
  <c r="F417" i="15"/>
  <c r="E417" i="15"/>
  <c r="D417" i="15"/>
  <c r="C418" i="15"/>
  <c r="C417" i="15"/>
  <c r="P403" i="15"/>
  <c r="P402" i="15"/>
  <c r="N403" i="15"/>
  <c r="M403" i="15"/>
  <c r="L403" i="15"/>
  <c r="K403" i="15"/>
  <c r="J403" i="15"/>
  <c r="I403" i="15"/>
  <c r="H403" i="15"/>
  <c r="G403" i="15"/>
  <c r="F403" i="15"/>
  <c r="E403" i="15"/>
  <c r="D403" i="15"/>
  <c r="N402" i="15"/>
  <c r="M402" i="15"/>
  <c r="L402" i="15"/>
  <c r="K402" i="15"/>
  <c r="J402" i="15"/>
  <c r="I402" i="15"/>
  <c r="H402" i="15"/>
  <c r="G402" i="15"/>
  <c r="F402" i="15"/>
  <c r="E402" i="15"/>
  <c r="D402" i="15"/>
  <c r="C403" i="15"/>
  <c r="C402" i="15"/>
  <c r="P386" i="15"/>
  <c r="N386" i="15"/>
  <c r="M386" i="15"/>
  <c r="L386" i="15"/>
  <c r="K386" i="15"/>
  <c r="J386" i="15"/>
  <c r="I386" i="15"/>
  <c r="H386" i="15"/>
  <c r="G386" i="15"/>
  <c r="F386" i="15"/>
  <c r="E386" i="15"/>
  <c r="D386" i="15"/>
  <c r="C386" i="15"/>
  <c r="P385" i="15"/>
  <c r="N385" i="15"/>
  <c r="M385" i="15"/>
  <c r="L385" i="15"/>
  <c r="K385" i="15"/>
  <c r="J385" i="15"/>
  <c r="I385" i="15"/>
  <c r="H385" i="15"/>
  <c r="G385" i="15"/>
  <c r="F385" i="15"/>
  <c r="E385" i="15"/>
  <c r="D385" i="15"/>
  <c r="C385" i="15"/>
  <c r="P371" i="15"/>
  <c r="P370" i="15"/>
  <c r="N371" i="15"/>
  <c r="M371" i="15"/>
  <c r="L371" i="15"/>
  <c r="K371" i="15"/>
  <c r="J371" i="15"/>
  <c r="I371" i="15"/>
  <c r="H371" i="15"/>
  <c r="G371" i="15"/>
  <c r="F371" i="15"/>
  <c r="E371" i="15"/>
  <c r="D371" i="15"/>
  <c r="N370" i="15"/>
  <c r="M370" i="15"/>
  <c r="L370" i="15"/>
  <c r="K370" i="15"/>
  <c r="J370" i="15"/>
  <c r="I370" i="15"/>
  <c r="H370" i="15"/>
  <c r="G370" i="15"/>
  <c r="F370" i="15"/>
  <c r="E370" i="15"/>
  <c r="D370" i="15"/>
  <c r="C371" i="15"/>
  <c r="C370" i="15"/>
  <c r="P173" i="15"/>
  <c r="N173" i="15"/>
  <c r="M173" i="15"/>
  <c r="L173" i="15"/>
  <c r="K173" i="15"/>
  <c r="J173" i="15"/>
  <c r="I173" i="15"/>
  <c r="H173" i="15"/>
  <c r="G173" i="15"/>
  <c r="F173" i="15"/>
  <c r="E173" i="15"/>
  <c r="D173" i="15"/>
  <c r="C173" i="15"/>
  <c r="P172" i="15"/>
  <c r="N172" i="15"/>
  <c r="M172" i="15"/>
  <c r="L172" i="15"/>
  <c r="K172" i="15"/>
  <c r="J172" i="15"/>
  <c r="I172" i="15"/>
  <c r="H172" i="15"/>
  <c r="G172" i="15"/>
  <c r="F172" i="15"/>
  <c r="E172" i="15"/>
  <c r="D172" i="15"/>
  <c r="C172" i="15"/>
  <c r="P136" i="15"/>
  <c r="P135" i="15"/>
  <c r="N136" i="15"/>
  <c r="M136" i="15"/>
  <c r="L136" i="15"/>
  <c r="K136" i="15"/>
  <c r="J136" i="15"/>
  <c r="I136" i="15"/>
  <c r="H136" i="15"/>
  <c r="G136" i="15"/>
  <c r="F136" i="15"/>
  <c r="E136" i="15"/>
  <c r="D136" i="15"/>
  <c r="N135" i="15"/>
  <c r="M135" i="15"/>
  <c r="L135" i="15"/>
  <c r="K135" i="15"/>
  <c r="J135" i="15"/>
  <c r="I135" i="15"/>
  <c r="H135" i="15"/>
  <c r="G135" i="15"/>
  <c r="F135" i="15"/>
  <c r="E135" i="15"/>
  <c r="D135" i="15"/>
  <c r="C136" i="15"/>
  <c r="C135" i="15"/>
  <c r="P157" i="15"/>
  <c r="P156" i="15"/>
  <c r="N157" i="15"/>
  <c r="M157" i="15"/>
  <c r="L157" i="15"/>
  <c r="K157" i="15"/>
  <c r="J157" i="15"/>
  <c r="I157" i="15"/>
  <c r="H157" i="15"/>
  <c r="G157" i="15"/>
  <c r="F157" i="15"/>
  <c r="E157" i="15"/>
  <c r="D157" i="15"/>
  <c r="N156" i="15"/>
  <c r="M156" i="15"/>
  <c r="L156" i="15"/>
  <c r="K156" i="15"/>
  <c r="J156" i="15"/>
  <c r="I156" i="15"/>
  <c r="H156" i="15"/>
  <c r="G156" i="15"/>
  <c r="F156" i="15"/>
  <c r="E156" i="15"/>
  <c r="D156" i="15"/>
  <c r="C157" i="15"/>
  <c r="C156" i="15"/>
  <c r="N123" i="15"/>
  <c r="N122" i="15"/>
  <c r="M123" i="15"/>
  <c r="L123" i="15"/>
  <c r="K123" i="15"/>
  <c r="J123" i="15"/>
  <c r="I123" i="15"/>
  <c r="H123" i="15"/>
  <c r="G123" i="15"/>
  <c r="F123" i="15"/>
  <c r="E123" i="15"/>
  <c r="D123" i="15"/>
  <c r="M122" i="15"/>
  <c r="L122" i="15"/>
  <c r="K122" i="15"/>
  <c r="J122" i="15"/>
  <c r="I122" i="15"/>
  <c r="H122" i="15"/>
  <c r="G122" i="15"/>
  <c r="F122" i="15"/>
  <c r="E122" i="15"/>
  <c r="D122" i="15"/>
  <c r="C123" i="15"/>
  <c r="C122" i="15"/>
  <c r="P93" i="15"/>
  <c r="P92" i="15"/>
  <c r="N93" i="15"/>
  <c r="M93" i="15"/>
  <c r="L93" i="15"/>
  <c r="K93" i="15"/>
  <c r="J93" i="15"/>
  <c r="I93" i="15"/>
  <c r="H93" i="15"/>
  <c r="G93" i="15"/>
  <c r="F93" i="15"/>
  <c r="E93" i="15"/>
  <c r="D93" i="15"/>
  <c r="N92" i="15"/>
  <c r="M92" i="15"/>
  <c r="L92" i="15"/>
  <c r="K92" i="15"/>
  <c r="J92" i="15"/>
  <c r="I92" i="15"/>
  <c r="H92" i="15"/>
  <c r="G92" i="15"/>
  <c r="F92" i="15"/>
  <c r="E92" i="15"/>
  <c r="D92" i="15"/>
  <c r="C93" i="15"/>
  <c r="C92" i="15"/>
  <c r="C91" i="15"/>
  <c r="C90" i="15"/>
  <c r="C89" i="15"/>
  <c r="C88" i="15"/>
  <c r="C87" i="15"/>
  <c r="P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P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P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P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P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P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P47" i="15"/>
  <c r="P46" i="15"/>
  <c r="N47" i="15"/>
  <c r="M47" i="15"/>
  <c r="L47" i="15"/>
  <c r="K47" i="15"/>
  <c r="J47" i="15"/>
  <c r="I47" i="15"/>
  <c r="H47" i="15"/>
  <c r="G47" i="15"/>
  <c r="F47" i="15"/>
  <c r="E47" i="15"/>
  <c r="D47" i="15"/>
  <c r="N46" i="15"/>
  <c r="M46" i="15"/>
  <c r="L46" i="15"/>
  <c r="K46" i="15"/>
  <c r="J46" i="15"/>
  <c r="I46" i="15"/>
  <c r="H46" i="15"/>
  <c r="G46" i="15"/>
  <c r="F46" i="15"/>
  <c r="E46" i="15"/>
  <c r="D46" i="15"/>
  <c r="C47" i="15"/>
  <c r="C46" i="15"/>
  <c r="P29" i="15"/>
  <c r="P28" i="15"/>
  <c r="N29" i="15"/>
  <c r="M29" i="15"/>
  <c r="L29" i="15"/>
  <c r="K29" i="15"/>
  <c r="J29" i="15"/>
  <c r="I29" i="15"/>
  <c r="H29" i="15"/>
  <c r="G29" i="15"/>
  <c r="F29" i="15"/>
  <c r="E29" i="15"/>
  <c r="D29" i="15"/>
  <c r="N28" i="15"/>
  <c r="M28" i="15"/>
  <c r="L28" i="15"/>
  <c r="K28" i="15"/>
  <c r="J28" i="15"/>
  <c r="I28" i="15"/>
  <c r="H28" i="15"/>
  <c r="G28" i="15"/>
  <c r="F28" i="15"/>
  <c r="E28" i="15"/>
  <c r="D28" i="15"/>
  <c r="C29" i="15"/>
  <c r="C28" i="15"/>
  <c r="P490" i="15"/>
  <c r="P489" i="15"/>
  <c r="P432" i="15"/>
  <c r="P433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C181" i="15"/>
  <c r="C182" i="15"/>
  <c r="C183" i="15"/>
  <c r="D184" i="15"/>
  <c r="E184" i="15"/>
  <c r="F184" i="15"/>
  <c r="G184" i="15"/>
  <c r="H184" i="15"/>
  <c r="I184" i="15"/>
  <c r="J184" i="15"/>
  <c r="K184" i="15"/>
  <c r="L184" i="15"/>
  <c r="M184" i="15"/>
  <c r="N184" i="15"/>
  <c r="P184" i="15"/>
  <c r="D185" i="15"/>
  <c r="E185" i="15"/>
  <c r="F185" i="15"/>
  <c r="G185" i="15"/>
  <c r="H185" i="15"/>
  <c r="I185" i="15"/>
  <c r="J185" i="15"/>
  <c r="K185" i="15"/>
  <c r="L185" i="15"/>
  <c r="M185" i="15"/>
  <c r="N185" i="15"/>
  <c r="P185" i="15"/>
  <c r="C188" i="15"/>
  <c r="C189" i="15"/>
  <c r="C190" i="15"/>
  <c r="C191" i="15"/>
  <c r="D192" i="15"/>
  <c r="E192" i="15"/>
  <c r="F192" i="15"/>
  <c r="G192" i="15"/>
  <c r="H192" i="15"/>
  <c r="I192" i="15"/>
  <c r="J192" i="15"/>
  <c r="K192" i="15"/>
  <c r="L192" i="15"/>
  <c r="M192" i="15"/>
  <c r="N192" i="15"/>
  <c r="P192" i="15"/>
  <c r="D193" i="15"/>
  <c r="E193" i="15"/>
  <c r="F193" i="15"/>
  <c r="G193" i="15"/>
  <c r="H193" i="15"/>
  <c r="I193" i="15"/>
  <c r="J193" i="15"/>
  <c r="K193" i="15"/>
  <c r="L193" i="15"/>
  <c r="M193" i="15"/>
  <c r="N193" i="15"/>
  <c r="P193" i="15"/>
  <c r="C196" i="15"/>
  <c r="C197" i="15"/>
  <c r="C198" i="15"/>
  <c r="D199" i="15"/>
  <c r="E199" i="15"/>
  <c r="F199" i="15"/>
  <c r="G199" i="15"/>
  <c r="H199" i="15"/>
  <c r="I199" i="15"/>
  <c r="J199" i="15"/>
  <c r="K199" i="15"/>
  <c r="L199" i="15"/>
  <c r="M199" i="15"/>
  <c r="N199" i="15"/>
  <c r="P199" i="15"/>
  <c r="D200" i="15"/>
  <c r="E200" i="15"/>
  <c r="F200" i="15"/>
  <c r="G200" i="15"/>
  <c r="H200" i="15"/>
  <c r="I200" i="15"/>
  <c r="J200" i="15"/>
  <c r="K200" i="15"/>
  <c r="L200" i="15"/>
  <c r="M200" i="15"/>
  <c r="N200" i="15"/>
  <c r="P200" i="15"/>
  <c r="D203" i="15"/>
  <c r="E203" i="15"/>
  <c r="F203" i="15"/>
  <c r="G203" i="15"/>
  <c r="H203" i="15"/>
  <c r="I203" i="15"/>
  <c r="J203" i="15"/>
  <c r="K203" i="15"/>
  <c r="L203" i="15"/>
  <c r="M203" i="15"/>
  <c r="N203" i="15"/>
  <c r="D204" i="15"/>
  <c r="E204" i="15"/>
  <c r="F204" i="15"/>
  <c r="G204" i="15"/>
  <c r="H204" i="15"/>
  <c r="I204" i="15"/>
  <c r="J204" i="15"/>
  <c r="K204" i="15"/>
  <c r="L204" i="15"/>
  <c r="M204" i="15"/>
  <c r="N204" i="15"/>
  <c r="P204" i="15"/>
  <c r="D205" i="15"/>
  <c r="E205" i="15"/>
  <c r="F205" i="15"/>
  <c r="G205" i="15"/>
  <c r="H205" i="15"/>
  <c r="I205" i="15"/>
  <c r="J205" i="15"/>
  <c r="K205" i="15"/>
  <c r="L205" i="15"/>
  <c r="M205" i="15"/>
  <c r="N205" i="15"/>
  <c r="P205" i="15"/>
  <c r="C212" i="15"/>
  <c r="C213" i="15"/>
  <c r="C214" i="15"/>
  <c r="C215" i="15"/>
  <c r="C216" i="15"/>
  <c r="D217" i="15"/>
  <c r="E217" i="15"/>
  <c r="F217" i="15"/>
  <c r="G217" i="15"/>
  <c r="H217" i="15"/>
  <c r="I217" i="15"/>
  <c r="J217" i="15"/>
  <c r="K217" i="15"/>
  <c r="L217" i="15"/>
  <c r="M217" i="15"/>
  <c r="N217" i="15"/>
  <c r="P217" i="15"/>
  <c r="D218" i="15"/>
  <c r="E218" i="15"/>
  <c r="F218" i="15"/>
  <c r="G218" i="15"/>
  <c r="H218" i="15"/>
  <c r="I218" i="15"/>
  <c r="J218" i="15"/>
  <c r="K218" i="15"/>
  <c r="L218" i="15"/>
  <c r="M218" i="15"/>
  <c r="N218" i="15"/>
  <c r="P218" i="15"/>
  <c r="C221" i="15"/>
  <c r="C222" i="15"/>
  <c r="C223" i="15"/>
  <c r="C224" i="15"/>
  <c r="C225" i="15"/>
  <c r="D226" i="15"/>
  <c r="E226" i="15"/>
  <c r="F226" i="15"/>
  <c r="G226" i="15"/>
  <c r="H226" i="15"/>
  <c r="I226" i="15"/>
  <c r="J226" i="15"/>
  <c r="K226" i="15"/>
  <c r="L226" i="15"/>
  <c r="M226" i="15"/>
  <c r="N226" i="15"/>
  <c r="P226" i="15"/>
  <c r="D227" i="15"/>
  <c r="E227" i="15"/>
  <c r="F227" i="15"/>
  <c r="G227" i="15"/>
  <c r="H227" i="15"/>
  <c r="I227" i="15"/>
  <c r="J227" i="15"/>
  <c r="K227" i="15"/>
  <c r="L227" i="15"/>
  <c r="M227" i="15"/>
  <c r="N227" i="15"/>
  <c r="P227" i="15"/>
  <c r="D230" i="15"/>
  <c r="E230" i="15"/>
  <c r="F230" i="15"/>
  <c r="G230" i="15"/>
  <c r="H230" i="15"/>
  <c r="I230" i="15"/>
  <c r="J230" i="15"/>
  <c r="K230" i="15"/>
  <c r="L230" i="15"/>
  <c r="M230" i="15"/>
  <c r="N230" i="15"/>
  <c r="D231" i="15"/>
  <c r="E231" i="15"/>
  <c r="F231" i="15"/>
  <c r="G231" i="15"/>
  <c r="H231" i="15"/>
  <c r="I231" i="15"/>
  <c r="J231" i="15"/>
  <c r="K231" i="15"/>
  <c r="L231" i="15"/>
  <c r="M231" i="15"/>
  <c r="N231" i="15"/>
  <c r="P231" i="15"/>
  <c r="D232" i="15"/>
  <c r="E232" i="15"/>
  <c r="F232" i="15"/>
  <c r="G232" i="15"/>
  <c r="H232" i="15"/>
  <c r="I232" i="15"/>
  <c r="J232" i="15"/>
  <c r="K232" i="15"/>
  <c r="L232" i="15"/>
  <c r="M232" i="15"/>
  <c r="N232" i="15"/>
  <c r="P232" i="15"/>
  <c r="C240" i="15"/>
  <c r="C241" i="15"/>
  <c r="C242" i="15"/>
  <c r="C243" i="15"/>
  <c r="D244" i="15"/>
  <c r="E244" i="15"/>
  <c r="F244" i="15"/>
  <c r="G244" i="15"/>
  <c r="H244" i="15"/>
  <c r="I244" i="15"/>
  <c r="J244" i="15"/>
  <c r="K244" i="15"/>
  <c r="L244" i="15"/>
  <c r="M244" i="15"/>
  <c r="N244" i="15"/>
  <c r="P244" i="15"/>
  <c r="D245" i="15"/>
  <c r="E245" i="15"/>
  <c r="F245" i="15"/>
  <c r="G245" i="15"/>
  <c r="H245" i="15"/>
  <c r="I245" i="15"/>
  <c r="J245" i="15"/>
  <c r="K245" i="15"/>
  <c r="L245" i="15"/>
  <c r="M245" i="15"/>
  <c r="N245" i="15"/>
  <c r="P245" i="15"/>
  <c r="C277" i="15"/>
  <c r="C278" i="15"/>
  <c r="C279" i="15"/>
  <c r="C280" i="15"/>
  <c r="D281" i="15"/>
  <c r="E281" i="15"/>
  <c r="F281" i="15"/>
  <c r="G281" i="15"/>
  <c r="H281" i="15"/>
  <c r="I281" i="15"/>
  <c r="J281" i="15"/>
  <c r="K281" i="15"/>
  <c r="L281" i="15"/>
  <c r="M281" i="15"/>
  <c r="N281" i="15"/>
  <c r="P281" i="15"/>
  <c r="D282" i="15"/>
  <c r="E282" i="15"/>
  <c r="F282" i="15"/>
  <c r="G282" i="15"/>
  <c r="H282" i="15"/>
  <c r="I282" i="15"/>
  <c r="J282" i="15"/>
  <c r="K282" i="15"/>
  <c r="L282" i="15"/>
  <c r="M282" i="15"/>
  <c r="N282" i="15"/>
  <c r="P282" i="15"/>
  <c r="C285" i="15"/>
  <c r="C286" i="15"/>
  <c r="C287" i="15"/>
  <c r="C288" i="15"/>
  <c r="D289" i="15"/>
  <c r="E289" i="15"/>
  <c r="F289" i="15"/>
  <c r="G289" i="15"/>
  <c r="H289" i="15"/>
  <c r="I289" i="15"/>
  <c r="J289" i="15"/>
  <c r="K289" i="15"/>
  <c r="L289" i="15"/>
  <c r="M289" i="15"/>
  <c r="N289" i="15"/>
  <c r="P289" i="15"/>
  <c r="D290" i="15"/>
  <c r="E290" i="15"/>
  <c r="F290" i="15"/>
  <c r="G290" i="15"/>
  <c r="H290" i="15"/>
  <c r="I290" i="15"/>
  <c r="J290" i="15"/>
  <c r="K290" i="15"/>
  <c r="L290" i="15"/>
  <c r="M290" i="15"/>
  <c r="N290" i="15"/>
  <c r="P290" i="15"/>
  <c r="C293" i="15"/>
  <c r="C294" i="15"/>
  <c r="D295" i="15"/>
  <c r="E295" i="15"/>
  <c r="F295" i="15"/>
  <c r="G295" i="15"/>
  <c r="H295" i="15"/>
  <c r="I295" i="15"/>
  <c r="J295" i="15"/>
  <c r="K295" i="15"/>
  <c r="L295" i="15"/>
  <c r="M295" i="15"/>
  <c r="N295" i="15"/>
  <c r="P295" i="15"/>
  <c r="D296" i="15"/>
  <c r="E296" i="15"/>
  <c r="F296" i="15"/>
  <c r="G296" i="15"/>
  <c r="H296" i="15"/>
  <c r="I296" i="15"/>
  <c r="J296" i="15"/>
  <c r="K296" i="15"/>
  <c r="L296" i="15"/>
  <c r="M296" i="15"/>
  <c r="N296" i="15"/>
  <c r="P296" i="15"/>
  <c r="C299" i="15"/>
  <c r="C300" i="15"/>
  <c r="C301" i="15"/>
  <c r="C302" i="15"/>
  <c r="D303" i="15"/>
  <c r="E303" i="15"/>
  <c r="F303" i="15"/>
  <c r="G303" i="15"/>
  <c r="H303" i="15"/>
  <c r="I303" i="15"/>
  <c r="J303" i="15"/>
  <c r="K303" i="15"/>
  <c r="L303" i="15"/>
  <c r="M303" i="15"/>
  <c r="N303" i="15"/>
  <c r="P303" i="15"/>
  <c r="D304" i="15"/>
  <c r="E304" i="15"/>
  <c r="F304" i="15"/>
  <c r="G304" i="15"/>
  <c r="H304" i="15"/>
  <c r="I304" i="15"/>
  <c r="J304" i="15"/>
  <c r="K304" i="15"/>
  <c r="L304" i="15"/>
  <c r="M304" i="15"/>
  <c r="N304" i="15"/>
  <c r="P304" i="15"/>
  <c r="C307" i="15"/>
  <c r="C308" i="15"/>
  <c r="D309" i="15"/>
  <c r="E309" i="15"/>
  <c r="F309" i="15"/>
  <c r="G309" i="15"/>
  <c r="H309" i="15"/>
  <c r="I309" i="15"/>
  <c r="J309" i="15"/>
  <c r="K309" i="15"/>
  <c r="L309" i="15"/>
  <c r="M309" i="15"/>
  <c r="N309" i="15"/>
  <c r="P309" i="15"/>
  <c r="D310" i="15"/>
  <c r="E310" i="15"/>
  <c r="F310" i="15"/>
  <c r="G310" i="15"/>
  <c r="H310" i="15"/>
  <c r="I310" i="15"/>
  <c r="J310" i="15"/>
  <c r="K310" i="15"/>
  <c r="L310" i="15"/>
  <c r="M310" i="15"/>
  <c r="N310" i="15"/>
  <c r="P310" i="15"/>
  <c r="D314" i="15"/>
  <c r="E314" i="15"/>
  <c r="F314" i="15"/>
  <c r="G314" i="15"/>
  <c r="H314" i="15"/>
  <c r="I314" i="15"/>
  <c r="J314" i="15"/>
  <c r="K314" i="15"/>
  <c r="L314" i="15"/>
  <c r="M314" i="15"/>
  <c r="N314" i="15"/>
  <c r="P314" i="15"/>
  <c r="D315" i="15"/>
  <c r="E315" i="15"/>
  <c r="F315" i="15"/>
  <c r="G315" i="15"/>
  <c r="H315" i="15"/>
  <c r="I315" i="15"/>
  <c r="J315" i="15"/>
  <c r="K315" i="15"/>
  <c r="L315" i="15"/>
  <c r="M315" i="15"/>
  <c r="N315" i="15"/>
  <c r="P315" i="15"/>
  <c r="C324" i="15"/>
  <c r="C325" i="15"/>
  <c r="C326" i="15"/>
  <c r="C327" i="15"/>
  <c r="C328" i="15"/>
  <c r="D329" i="15"/>
  <c r="E329" i="15"/>
  <c r="F329" i="15"/>
  <c r="G329" i="15"/>
  <c r="H329" i="15"/>
  <c r="I329" i="15"/>
  <c r="J329" i="15"/>
  <c r="K329" i="15"/>
  <c r="L329" i="15"/>
  <c r="M329" i="15"/>
  <c r="N329" i="15"/>
  <c r="P329" i="15"/>
  <c r="D330" i="15"/>
  <c r="E330" i="15"/>
  <c r="F330" i="15"/>
  <c r="G330" i="15"/>
  <c r="H330" i="15"/>
  <c r="I330" i="15"/>
  <c r="J330" i="15"/>
  <c r="K330" i="15"/>
  <c r="L330" i="15"/>
  <c r="M330" i="15"/>
  <c r="N330" i="15"/>
  <c r="P330" i="15"/>
  <c r="C333" i="15"/>
  <c r="C334" i="15"/>
  <c r="C335" i="15"/>
  <c r="D336" i="15"/>
  <c r="E336" i="15"/>
  <c r="F336" i="15"/>
  <c r="G336" i="15"/>
  <c r="H336" i="15"/>
  <c r="I336" i="15"/>
  <c r="J336" i="15"/>
  <c r="K336" i="15"/>
  <c r="L336" i="15"/>
  <c r="M336" i="15"/>
  <c r="N336" i="15"/>
  <c r="P336" i="15"/>
  <c r="D337" i="15"/>
  <c r="E337" i="15"/>
  <c r="F337" i="15"/>
  <c r="G337" i="15"/>
  <c r="H337" i="15"/>
  <c r="I337" i="15"/>
  <c r="J337" i="15"/>
  <c r="K337" i="15"/>
  <c r="L337" i="15"/>
  <c r="M337" i="15"/>
  <c r="N337" i="15"/>
  <c r="P337" i="15"/>
  <c r="D341" i="15"/>
  <c r="E341" i="15"/>
  <c r="F341" i="15"/>
  <c r="G341" i="15"/>
  <c r="H341" i="15"/>
  <c r="I341" i="15"/>
  <c r="J341" i="15"/>
  <c r="K341" i="15"/>
  <c r="L341" i="15"/>
  <c r="M341" i="15"/>
  <c r="N341" i="15"/>
  <c r="P341" i="15"/>
  <c r="D342" i="15"/>
  <c r="E342" i="15"/>
  <c r="F342" i="15"/>
  <c r="G342" i="15"/>
  <c r="H342" i="15"/>
  <c r="I342" i="15"/>
  <c r="J342" i="15"/>
  <c r="K342" i="15"/>
  <c r="L342" i="15"/>
  <c r="M342" i="15"/>
  <c r="N342" i="15"/>
  <c r="P342" i="15"/>
  <c r="C349" i="15"/>
  <c r="C350" i="15"/>
  <c r="C351" i="15"/>
  <c r="D352" i="15"/>
  <c r="E352" i="15"/>
  <c r="F352" i="15"/>
  <c r="G352" i="15"/>
  <c r="H352" i="15"/>
  <c r="I352" i="15"/>
  <c r="J352" i="15"/>
  <c r="K352" i="15"/>
  <c r="L352" i="15"/>
  <c r="M352" i="15"/>
  <c r="N352" i="15"/>
  <c r="P352" i="15"/>
  <c r="D353" i="15"/>
  <c r="E353" i="15"/>
  <c r="F353" i="15"/>
  <c r="G353" i="15"/>
  <c r="H353" i="15"/>
  <c r="I353" i="15"/>
  <c r="J353" i="15"/>
  <c r="K353" i="15"/>
  <c r="L353" i="15"/>
  <c r="M353" i="15"/>
  <c r="N353" i="15"/>
  <c r="P353" i="15"/>
  <c r="C578" i="15"/>
  <c r="C579" i="15"/>
  <c r="C580" i="15"/>
  <c r="C581" i="15"/>
  <c r="C582" i="15"/>
  <c r="D583" i="15"/>
  <c r="E583" i="15"/>
  <c r="F583" i="15"/>
  <c r="G583" i="15"/>
  <c r="H583" i="15"/>
  <c r="I583" i="15"/>
  <c r="J583" i="15"/>
  <c r="K583" i="15"/>
  <c r="L583" i="15"/>
  <c r="M583" i="15"/>
  <c r="N583" i="15"/>
  <c r="P583" i="15"/>
  <c r="D584" i="15"/>
  <c r="E584" i="15"/>
  <c r="F584" i="15"/>
  <c r="G584" i="15"/>
  <c r="H584" i="15"/>
  <c r="I584" i="15"/>
  <c r="J584" i="15"/>
  <c r="K584" i="15"/>
  <c r="L584" i="15"/>
  <c r="M584" i="15"/>
  <c r="N584" i="15"/>
  <c r="P584" i="15"/>
  <c r="C252" i="15"/>
  <c r="D252" i="15"/>
  <c r="E252" i="15"/>
  <c r="F252" i="15"/>
  <c r="G252" i="15"/>
  <c r="H252" i="15"/>
  <c r="I252" i="15"/>
  <c r="J252" i="15"/>
  <c r="K252" i="15"/>
  <c r="L252" i="15"/>
  <c r="M252" i="15"/>
  <c r="O252" i="15"/>
  <c r="C253" i="15"/>
  <c r="D253" i="15"/>
  <c r="E253" i="15"/>
  <c r="F253" i="15"/>
  <c r="G253" i="15"/>
  <c r="H253" i="15"/>
  <c r="I253" i="15"/>
  <c r="J253" i="15"/>
  <c r="K253" i="15"/>
  <c r="L253" i="15"/>
  <c r="M253" i="15"/>
  <c r="O253" i="15"/>
  <c r="C265" i="15"/>
  <c r="D265" i="15"/>
  <c r="E265" i="15"/>
  <c r="F265" i="15"/>
  <c r="G265" i="15"/>
  <c r="H265" i="15"/>
  <c r="I265" i="15"/>
  <c r="J265" i="15"/>
  <c r="K265" i="15"/>
  <c r="L265" i="15"/>
  <c r="M265" i="15"/>
  <c r="O265" i="15"/>
  <c r="C266" i="15"/>
  <c r="D266" i="15"/>
  <c r="E266" i="15"/>
  <c r="F266" i="15"/>
  <c r="G266" i="15"/>
  <c r="H266" i="15"/>
  <c r="I266" i="15"/>
  <c r="J266" i="15"/>
  <c r="K266" i="15"/>
  <c r="L266" i="15"/>
  <c r="M266" i="15"/>
  <c r="O266" i="15"/>
  <c r="C966" i="15"/>
  <c r="C968" i="15"/>
  <c r="C961" i="15"/>
  <c r="C962" i="15"/>
  <c r="C963" i="15"/>
  <c r="C905" i="15"/>
  <c r="C906" i="15"/>
  <c r="C967" i="15"/>
  <c r="C960" i="15"/>
  <c r="C964" i="15"/>
  <c r="C965" i="15"/>
  <c r="O12" i="15"/>
  <c r="O13" i="15"/>
  <c r="O847" i="15"/>
  <c r="O848" i="15"/>
  <c r="G890" i="15"/>
  <c r="G891" i="15"/>
  <c r="G858" i="15"/>
  <c r="G859" i="15"/>
  <c r="G847" i="15"/>
  <c r="G848" i="15"/>
  <c r="G878" i="15"/>
  <c r="G879" i="15"/>
  <c r="F858" i="15"/>
  <c r="F859" i="15"/>
  <c r="F878" i="15"/>
  <c r="F879" i="15"/>
  <c r="F890" i="15"/>
  <c r="F891" i="15"/>
  <c r="F847" i="15"/>
  <c r="F848" i="15"/>
  <c r="M858" i="15"/>
  <c r="M859" i="15"/>
  <c r="M890" i="15"/>
  <c r="M891" i="15"/>
  <c r="M847" i="15"/>
  <c r="M848" i="15"/>
  <c r="M878" i="15"/>
  <c r="M879" i="15"/>
  <c r="E858" i="15"/>
  <c r="E859" i="15"/>
  <c r="E847" i="15"/>
  <c r="E848" i="15"/>
  <c r="E890" i="15"/>
  <c r="E891" i="15"/>
  <c r="E878" i="15"/>
  <c r="E879" i="15"/>
  <c r="L858" i="15"/>
  <c r="L859" i="15"/>
  <c r="L890" i="15"/>
  <c r="L891" i="15"/>
  <c r="L878" i="15"/>
  <c r="L879" i="15"/>
  <c r="L847" i="15"/>
  <c r="L848" i="15"/>
  <c r="D858" i="15"/>
  <c r="D890" i="15"/>
  <c r="D878" i="15"/>
  <c r="D847" i="15"/>
  <c r="K890" i="15"/>
  <c r="K891" i="15"/>
  <c r="K878" i="15"/>
  <c r="K879" i="15"/>
  <c r="K847" i="15"/>
  <c r="K848" i="15"/>
  <c r="K858" i="15"/>
  <c r="K859" i="15"/>
  <c r="J774" i="15"/>
  <c r="J775" i="15"/>
  <c r="J890" i="15"/>
  <c r="J891" i="15"/>
  <c r="J878" i="15"/>
  <c r="J879" i="15"/>
  <c r="J847" i="15"/>
  <c r="J848" i="15"/>
  <c r="J858" i="15"/>
  <c r="J859" i="15"/>
  <c r="I878" i="15"/>
  <c r="I879" i="15"/>
  <c r="I847" i="15"/>
  <c r="I848" i="15"/>
  <c r="I890" i="15"/>
  <c r="I891" i="15"/>
  <c r="I858" i="15"/>
  <c r="I859" i="15"/>
  <c r="H774" i="15"/>
  <c r="H775" i="15"/>
  <c r="H847" i="15"/>
  <c r="H848" i="15"/>
  <c r="H878" i="15"/>
  <c r="H879" i="15"/>
  <c r="H890" i="15"/>
  <c r="H891" i="15"/>
  <c r="H858" i="15"/>
  <c r="H859" i="15"/>
  <c r="C291" i="15"/>
  <c r="C246" i="15"/>
  <c r="C354" i="15"/>
  <c r="C297" i="15"/>
  <c r="C283" i="15"/>
  <c r="C219" i="15"/>
  <c r="C316" i="15"/>
  <c r="C311" i="15"/>
  <c r="C194" i="15"/>
  <c r="C206" i="15"/>
  <c r="C201" i="15"/>
  <c r="C228" i="15"/>
  <c r="C233" i="15"/>
  <c r="C585" i="15"/>
  <c r="C305" i="15"/>
  <c r="C186" i="15"/>
  <c r="C331" i="15"/>
  <c r="C338" i="15"/>
  <c r="C343" i="15"/>
  <c r="N774" i="15"/>
  <c r="N775" i="15"/>
  <c r="F774" i="15"/>
  <c r="F775" i="15"/>
  <c r="L774" i="15"/>
  <c r="L775" i="15"/>
  <c r="D774" i="15"/>
  <c r="D775" i="15"/>
  <c r="K788" i="15"/>
  <c r="K789" i="15"/>
  <c r="I774" i="15"/>
  <c r="I775" i="15"/>
  <c r="D820" i="15"/>
  <c r="D821" i="15"/>
  <c r="L820" i="15"/>
  <c r="L821" i="15"/>
  <c r="H820" i="15"/>
  <c r="H821" i="15"/>
  <c r="G774" i="15"/>
  <c r="G775" i="15"/>
  <c r="G820" i="15"/>
  <c r="G821" i="15"/>
  <c r="K820" i="15"/>
  <c r="K821" i="15"/>
  <c r="I806" i="15"/>
  <c r="I807" i="15"/>
  <c r="J820" i="15"/>
  <c r="J821" i="15"/>
  <c r="M774" i="15"/>
  <c r="M775" i="15"/>
  <c r="M820" i="15"/>
  <c r="M821" i="15"/>
  <c r="E774" i="15"/>
  <c r="E775" i="15"/>
  <c r="E820" i="15"/>
  <c r="E821" i="15"/>
  <c r="M806" i="15"/>
  <c r="M807" i="15"/>
  <c r="I820" i="15"/>
  <c r="I821" i="15"/>
  <c r="E806" i="15"/>
  <c r="E807" i="15"/>
  <c r="N820" i="15"/>
  <c r="N821" i="15"/>
  <c r="F832" i="15"/>
  <c r="F833" i="15"/>
  <c r="F820" i="15"/>
  <c r="F821" i="15"/>
  <c r="L832" i="15"/>
  <c r="L833" i="15"/>
  <c r="D832" i="15"/>
  <c r="J832" i="15"/>
  <c r="J833" i="15"/>
  <c r="I832" i="15"/>
  <c r="I833" i="15"/>
  <c r="G806" i="15"/>
  <c r="G807" i="15"/>
  <c r="H832" i="15"/>
  <c r="H833" i="15"/>
  <c r="M832" i="15"/>
  <c r="M833" i="15"/>
  <c r="F806" i="15"/>
  <c r="F807" i="15"/>
  <c r="G832" i="15"/>
  <c r="G833" i="15"/>
  <c r="E832" i="15"/>
  <c r="E833" i="15"/>
  <c r="L806" i="15"/>
  <c r="L807" i="15"/>
  <c r="N832" i="15"/>
  <c r="N833" i="15"/>
  <c r="K832" i="15"/>
  <c r="K833" i="15"/>
  <c r="J806" i="15"/>
  <c r="J807" i="15"/>
  <c r="H788" i="15"/>
  <c r="H789" i="15"/>
  <c r="D806" i="15"/>
  <c r="K806" i="15"/>
  <c r="K807" i="15"/>
  <c r="H806" i="15"/>
  <c r="H807" i="15"/>
  <c r="N806" i="15"/>
  <c r="N807" i="15"/>
  <c r="L788" i="15"/>
  <c r="L789" i="15"/>
  <c r="D788" i="15"/>
  <c r="D789" i="15"/>
  <c r="J788" i="15"/>
  <c r="J789" i="15"/>
  <c r="I788" i="15"/>
  <c r="I789" i="15"/>
  <c r="G788" i="15"/>
  <c r="G789" i="15"/>
  <c r="N788" i="15"/>
  <c r="N789" i="15"/>
  <c r="M788" i="15"/>
  <c r="M789" i="15"/>
  <c r="F788" i="15"/>
  <c r="F789" i="15"/>
  <c r="E788" i="15"/>
  <c r="E789" i="15"/>
  <c r="K719" i="15"/>
  <c r="K720" i="15"/>
  <c r="K774" i="15"/>
  <c r="K775" i="15"/>
  <c r="I762" i="15"/>
  <c r="I763" i="15"/>
  <c r="I768" i="15"/>
  <c r="I769" i="15"/>
  <c r="H768" i="15"/>
  <c r="H769" i="15"/>
  <c r="J768" i="15"/>
  <c r="J769" i="15"/>
  <c r="G719" i="15"/>
  <c r="G720" i="15"/>
  <c r="G768" i="15"/>
  <c r="G769" i="15"/>
  <c r="N702" i="15"/>
  <c r="N703" i="15"/>
  <c r="N768" i="15"/>
  <c r="N769" i="15"/>
  <c r="F702" i="15"/>
  <c r="F703" i="15"/>
  <c r="F768" i="15"/>
  <c r="F769" i="15"/>
  <c r="M719" i="15"/>
  <c r="M720" i="15"/>
  <c r="M768" i="15"/>
  <c r="M769" i="15"/>
  <c r="E768" i="15"/>
  <c r="E769" i="15"/>
  <c r="L762" i="15"/>
  <c r="L763" i="15"/>
  <c r="L768" i="15"/>
  <c r="L769" i="15"/>
  <c r="D762" i="15"/>
  <c r="D763" i="15"/>
  <c r="D768" i="15"/>
  <c r="D769" i="15"/>
  <c r="H762" i="15"/>
  <c r="H763" i="15"/>
  <c r="K768" i="15"/>
  <c r="K769" i="15"/>
  <c r="G762" i="15"/>
  <c r="G763" i="15"/>
  <c r="M762" i="15"/>
  <c r="M763" i="15"/>
  <c r="E762" i="15"/>
  <c r="E763" i="15"/>
  <c r="D719" i="15"/>
  <c r="D720" i="15"/>
  <c r="K762" i="15"/>
  <c r="K763" i="15"/>
  <c r="J762" i="15"/>
  <c r="J763" i="15"/>
  <c r="N762" i="15"/>
  <c r="N763" i="15"/>
  <c r="F762" i="15"/>
  <c r="F763" i="15"/>
  <c r="N719" i="15"/>
  <c r="N720" i="15"/>
  <c r="E702" i="15"/>
  <c r="E703" i="15"/>
  <c r="E719" i="15"/>
  <c r="E720" i="15"/>
  <c r="I719" i="15"/>
  <c r="I720" i="15"/>
  <c r="J719" i="15"/>
  <c r="J720" i="15"/>
  <c r="F719" i="15"/>
  <c r="F720" i="15"/>
  <c r="H719" i="15"/>
  <c r="H720" i="15"/>
  <c r="G702" i="15"/>
  <c r="G703" i="15"/>
  <c r="L719" i="15"/>
  <c r="L720" i="15"/>
  <c r="N749" i="15"/>
  <c r="N750" i="15"/>
  <c r="F749" i="15"/>
  <c r="F750" i="15"/>
  <c r="K749" i="15"/>
  <c r="K750" i="15"/>
  <c r="D749" i="15"/>
  <c r="D750" i="15"/>
  <c r="I749" i="15"/>
  <c r="I750" i="15"/>
  <c r="L749" i="15"/>
  <c r="L750" i="15"/>
  <c r="J749" i="15"/>
  <c r="J750" i="15"/>
  <c r="E749" i="15"/>
  <c r="E750" i="15"/>
  <c r="G749" i="15"/>
  <c r="G750" i="15"/>
  <c r="H749" i="15"/>
  <c r="H750" i="15"/>
  <c r="M749" i="15"/>
  <c r="M750" i="15"/>
  <c r="L702" i="15"/>
  <c r="L703" i="15"/>
  <c r="D702" i="15"/>
  <c r="D703" i="15"/>
  <c r="J702" i="15"/>
  <c r="J703" i="15"/>
  <c r="M702" i="15"/>
  <c r="M703" i="15"/>
  <c r="H702" i="15"/>
  <c r="H703" i="15"/>
  <c r="I702" i="15"/>
  <c r="I703" i="15"/>
  <c r="K702" i="15"/>
  <c r="K703" i="15"/>
  <c r="K645" i="15"/>
  <c r="K646" i="15"/>
  <c r="J690" i="15"/>
  <c r="J691" i="15"/>
  <c r="I675" i="15"/>
  <c r="I676" i="15"/>
  <c r="G661" i="15"/>
  <c r="G662" i="15"/>
  <c r="N571" i="15"/>
  <c r="N572" i="15"/>
  <c r="F571" i="15"/>
  <c r="F572" i="15"/>
  <c r="E675" i="15"/>
  <c r="E676" i="15"/>
  <c r="L690" i="15"/>
  <c r="L691" i="15"/>
  <c r="D690" i="15"/>
  <c r="D691" i="15"/>
  <c r="K690" i="15"/>
  <c r="K691" i="15"/>
  <c r="N675" i="15"/>
  <c r="N676" i="15"/>
  <c r="F675" i="15"/>
  <c r="F676" i="15"/>
  <c r="K675" i="15"/>
  <c r="K676" i="15"/>
  <c r="I645" i="15"/>
  <c r="I646" i="15"/>
  <c r="H504" i="15"/>
  <c r="H505" i="15"/>
  <c r="H675" i="15"/>
  <c r="H676" i="15"/>
  <c r="H690" i="15"/>
  <c r="H691" i="15"/>
  <c r="M661" i="15"/>
  <c r="M662" i="15"/>
  <c r="M645" i="15"/>
  <c r="M646" i="15"/>
  <c r="E661" i="15"/>
  <c r="E662" i="15"/>
  <c r="E645" i="15"/>
  <c r="E646" i="15"/>
  <c r="M675" i="15"/>
  <c r="M676" i="15"/>
  <c r="G645" i="15"/>
  <c r="G646" i="15"/>
  <c r="L516" i="15"/>
  <c r="L517" i="15"/>
  <c r="L645" i="15"/>
  <c r="L646" i="15"/>
  <c r="L675" i="15"/>
  <c r="L676" i="15"/>
  <c r="D516" i="15"/>
  <c r="D517" i="15"/>
  <c r="D645" i="15"/>
  <c r="N690" i="15"/>
  <c r="N691" i="15"/>
  <c r="G690" i="15"/>
  <c r="G691" i="15"/>
  <c r="F690" i="15"/>
  <c r="F691" i="15"/>
  <c r="N645" i="15"/>
  <c r="N646" i="15"/>
  <c r="H645" i="15"/>
  <c r="H646" i="15"/>
  <c r="J554" i="15"/>
  <c r="J555" i="15"/>
  <c r="J645" i="15"/>
  <c r="J646" i="15"/>
  <c r="J675" i="15"/>
  <c r="J676" i="15"/>
  <c r="I690" i="15"/>
  <c r="I691" i="15"/>
  <c r="M690" i="15"/>
  <c r="M691" i="15"/>
  <c r="F645" i="15"/>
  <c r="F646" i="15"/>
  <c r="G675" i="15"/>
  <c r="G676" i="15"/>
  <c r="E690" i="15"/>
  <c r="E691" i="15"/>
  <c r="D675" i="15"/>
  <c r="F661" i="15"/>
  <c r="F662" i="15"/>
  <c r="N603" i="15"/>
  <c r="N604" i="15"/>
  <c r="F603" i="15"/>
  <c r="F604" i="15"/>
  <c r="I461" i="15"/>
  <c r="I462" i="15"/>
  <c r="I603" i="15"/>
  <c r="I604" i="15"/>
  <c r="G603" i="15"/>
  <c r="G604" i="15"/>
  <c r="F629" i="15"/>
  <c r="F630" i="15"/>
  <c r="M603" i="15"/>
  <c r="M604" i="15"/>
  <c r="E603" i="15"/>
  <c r="E604" i="15"/>
  <c r="L603" i="15"/>
  <c r="L604" i="15"/>
  <c r="K571" i="15"/>
  <c r="K572" i="15"/>
  <c r="K603" i="15"/>
  <c r="K604" i="15"/>
  <c r="D603" i="15"/>
  <c r="H603" i="15"/>
  <c r="H604" i="15"/>
  <c r="J603" i="15"/>
  <c r="J604" i="15"/>
  <c r="L629" i="15"/>
  <c r="L630" i="15"/>
  <c r="L661" i="15"/>
  <c r="L662" i="15"/>
  <c r="D629" i="15"/>
  <c r="I629" i="15"/>
  <c r="I630" i="15"/>
  <c r="G629" i="15"/>
  <c r="G630" i="15"/>
  <c r="H629" i="15"/>
  <c r="H630" i="15"/>
  <c r="J629" i="15"/>
  <c r="J630" i="15"/>
  <c r="E629" i="15"/>
  <c r="E630" i="15"/>
  <c r="N629" i="15"/>
  <c r="N630" i="15"/>
  <c r="K629" i="15"/>
  <c r="K630" i="15"/>
  <c r="M629" i="15"/>
  <c r="M630" i="15"/>
  <c r="H661" i="15"/>
  <c r="H662" i="15"/>
  <c r="J661" i="15"/>
  <c r="J662" i="15"/>
  <c r="D661" i="15"/>
  <c r="K661" i="15"/>
  <c r="K662" i="15"/>
  <c r="I661" i="15"/>
  <c r="I662" i="15"/>
  <c r="N661" i="15"/>
  <c r="N662" i="15"/>
  <c r="D540" i="15"/>
  <c r="D541" i="15"/>
  <c r="N540" i="15"/>
  <c r="N541" i="15"/>
  <c r="L540" i="15"/>
  <c r="L541" i="15"/>
  <c r="K540" i="15"/>
  <c r="K541" i="15"/>
  <c r="F540" i="15"/>
  <c r="F541" i="15"/>
  <c r="G571" i="15"/>
  <c r="G572" i="15"/>
  <c r="G540" i="15"/>
  <c r="G541" i="15"/>
  <c r="I540" i="15"/>
  <c r="I541" i="15"/>
  <c r="H540" i="15"/>
  <c r="H541" i="15"/>
  <c r="M554" i="15"/>
  <c r="M555" i="15"/>
  <c r="M540" i="15"/>
  <c r="M541" i="15"/>
  <c r="E516" i="15"/>
  <c r="E517" i="15"/>
  <c r="E540" i="15"/>
  <c r="E541" i="15"/>
  <c r="J540" i="15"/>
  <c r="J541" i="15"/>
  <c r="E571" i="15"/>
  <c r="E572" i="15"/>
  <c r="L571" i="15"/>
  <c r="L572" i="15"/>
  <c r="K554" i="15"/>
  <c r="K555" i="15"/>
  <c r="I571" i="15"/>
  <c r="I572" i="15"/>
  <c r="N504" i="15"/>
  <c r="N505" i="15"/>
  <c r="N554" i="15"/>
  <c r="N555" i="15"/>
  <c r="F504" i="15"/>
  <c r="F505" i="15"/>
  <c r="F554" i="15"/>
  <c r="F555" i="15"/>
  <c r="J571" i="15"/>
  <c r="J572" i="15"/>
  <c r="H554" i="15"/>
  <c r="H555" i="15"/>
  <c r="G554" i="15"/>
  <c r="G555" i="15"/>
  <c r="D571" i="15"/>
  <c r="M571" i="15"/>
  <c r="M572" i="15"/>
  <c r="L554" i="15"/>
  <c r="L555" i="15"/>
  <c r="H571" i="15"/>
  <c r="H572" i="15"/>
  <c r="D554" i="15"/>
  <c r="D555" i="15"/>
  <c r="I554" i="15"/>
  <c r="I555" i="15"/>
  <c r="E554" i="15"/>
  <c r="E555" i="15"/>
  <c r="E504" i="15"/>
  <c r="E505" i="15"/>
  <c r="N516" i="15"/>
  <c r="N517" i="15"/>
  <c r="F516" i="15"/>
  <c r="F517" i="15"/>
  <c r="K420" i="15"/>
  <c r="K421" i="15"/>
  <c r="K516" i="15"/>
  <c r="K517" i="15"/>
  <c r="J388" i="15"/>
  <c r="J389" i="15"/>
  <c r="J504" i="15"/>
  <c r="J505" i="15"/>
  <c r="I516" i="15"/>
  <c r="I517" i="15"/>
  <c r="H444" i="15"/>
  <c r="H445" i="15"/>
  <c r="H516" i="15"/>
  <c r="H517" i="15"/>
  <c r="G434" i="15"/>
  <c r="G435" i="15"/>
  <c r="G504" i="15"/>
  <c r="G505" i="15"/>
  <c r="J477" i="15"/>
  <c r="J478" i="15"/>
  <c r="K504" i="15"/>
  <c r="K505" i="15"/>
  <c r="G516" i="15"/>
  <c r="G517" i="15"/>
  <c r="M477" i="15"/>
  <c r="M478" i="15"/>
  <c r="M516" i="15"/>
  <c r="M517" i="15"/>
  <c r="J516" i="15"/>
  <c r="J517" i="15"/>
  <c r="L477" i="15"/>
  <c r="L478" i="15"/>
  <c r="L504" i="15"/>
  <c r="L505" i="15"/>
  <c r="D477" i="15"/>
  <c r="D478" i="15"/>
  <c r="D504" i="15"/>
  <c r="I504" i="15"/>
  <c r="I505" i="15"/>
  <c r="M504" i="15"/>
  <c r="M505" i="15"/>
  <c r="L586" i="15"/>
  <c r="L587" i="15"/>
  <c r="D586" i="15"/>
  <c r="D587" i="15"/>
  <c r="L344" i="15"/>
  <c r="L345" i="15"/>
  <c r="D344" i="15"/>
  <c r="D345" i="15"/>
  <c r="E434" i="15"/>
  <c r="E435" i="15"/>
  <c r="E477" i="15"/>
  <c r="E478" i="15"/>
  <c r="G477" i="15"/>
  <c r="G478" i="15"/>
  <c r="N434" i="15"/>
  <c r="N435" i="15"/>
  <c r="N477" i="15"/>
  <c r="N478" i="15"/>
  <c r="K461" i="15"/>
  <c r="K462" i="15"/>
  <c r="F434" i="15"/>
  <c r="F435" i="15"/>
  <c r="F477" i="15"/>
  <c r="F478" i="15"/>
  <c r="M461" i="15"/>
  <c r="M462" i="15"/>
  <c r="I477" i="15"/>
  <c r="I478" i="15"/>
  <c r="J461" i="15"/>
  <c r="J462" i="15"/>
  <c r="H477" i="15"/>
  <c r="H478" i="15"/>
  <c r="K477" i="15"/>
  <c r="K478" i="15"/>
  <c r="L434" i="15"/>
  <c r="L435" i="15"/>
  <c r="L461" i="15"/>
  <c r="L462" i="15"/>
  <c r="D434" i="15"/>
  <c r="D435" i="15"/>
  <c r="D461" i="15"/>
  <c r="E461" i="15"/>
  <c r="E462" i="15"/>
  <c r="H461" i="15"/>
  <c r="H462" i="15"/>
  <c r="G461" i="15"/>
  <c r="G462" i="15"/>
  <c r="F461" i="15"/>
  <c r="F462" i="15"/>
  <c r="N461" i="15"/>
  <c r="N462" i="15"/>
  <c r="G317" i="15"/>
  <c r="G318" i="15"/>
  <c r="G234" i="15"/>
  <c r="G235" i="15"/>
  <c r="I159" i="15"/>
  <c r="I160" i="15"/>
  <c r="I434" i="15"/>
  <c r="I435" i="15"/>
  <c r="G388" i="15"/>
  <c r="G389" i="15"/>
  <c r="H373" i="15"/>
  <c r="H374" i="15"/>
  <c r="H434" i="15"/>
  <c r="H435" i="15"/>
  <c r="G268" i="15"/>
  <c r="G269" i="15"/>
  <c r="J444" i="15"/>
  <c r="J445" i="15"/>
  <c r="J434" i="15"/>
  <c r="J435" i="15"/>
  <c r="G586" i="15"/>
  <c r="G587" i="15"/>
  <c r="G344" i="15"/>
  <c r="G345" i="15"/>
  <c r="M420" i="15"/>
  <c r="M421" i="15"/>
  <c r="M434" i="15"/>
  <c r="M435" i="15"/>
  <c r="I444" i="15"/>
  <c r="I445" i="15"/>
  <c r="G355" i="15"/>
  <c r="G356" i="15"/>
  <c r="G444" i="15"/>
  <c r="G445" i="15"/>
  <c r="J405" i="15"/>
  <c r="J406" i="15"/>
  <c r="G255" i="15"/>
  <c r="G256" i="15"/>
  <c r="I373" i="15"/>
  <c r="I374" i="15"/>
  <c r="K434" i="15"/>
  <c r="K435" i="15"/>
  <c r="E388" i="15"/>
  <c r="E389" i="15"/>
  <c r="E420" i="15"/>
  <c r="E421" i="15"/>
  <c r="E405" i="15"/>
  <c r="E406" i="15"/>
  <c r="L405" i="15"/>
  <c r="L406" i="15"/>
  <c r="L444" i="15"/>
  <c r="L445" i="15"/>
  <c r="D373" i="15"/>
  <c r="D374" i="15"/>
  <c r="D444" i="15"/>
  <c r="D445" i="15"/>
  <c r="K444" i="15"/>
  <c r="K445" i="15"/>
  <c r="I405" i="15"/>
  <c r="I406" i="15"/>
  <c r="J420" i="15"/>
  <c r="J421" i="15"/>
  <c r="H420" i="15"/>
  <c r="H421" i="15"/>
  <c r="L420" i="15"/>
  <c r="L421" i="15"/>
  <c r="G405" i="15"/>
  <c r="G406" i="15"/>
  <c r="G420" i="15"/>
  <c r="G421" i="15"/>
  <c r="H388" i="15"/>
  <c r="H389" i="15"/>
  <c r="D420" i="15"/>
  <c r="E444" i="15"/>
  <c r="E445" i="15"/>
  <c r="N373" i="15"/>
  <c r="N374" i="15"/>
  <c r="N444" i="15"/>
  <c r="N445" i="15"/>
  <c r="N420" i="15"/>
  <c r="N421" i="15"/>
  <c r="F420" i="15"/>
  <c r="F421" i="15"/>
  <c r="F444" i="15"/>
  <c r="F445" i="15"/>
  <c r="I420" i="15"/>
  <c r="I421" i="15"/>
  <c r="M444" i="15"/>
  <c r="M445" i="15"/>
  <c r="J159" i="15"/>
  <c r="J160" i="15"/>
  <c r="J373" i="15"/>
  <c r="J374" i="15"/>
  <c r="K175" i="15"/>
  <c r="K176" i="15"/>
  <c r="K405" i="15"/>
  <c r="K406" i="15"/>
  <c r="K373" i="15"/>
  <c r="K374" i="15"/>
  <c r="H175" i="15"/>
  <c r="H176" i="15"/>
  <c r="H405" i="15"/>
  <c r="H406" i="15"/>
  <c r="D405" i="15"/>
  <c r="G175" i="15"/>
  <c r="G176" i="15"/>
  <c r="G373" i="15"/>
  <c r="G374" i="15"/>
  <c r="K388" i="15"/>
  <c r="K389" i="15"/>
  <c r="N159" i="15"/>
  <c r="N160" i="15"/>
  <c r="N388" i="15"/>
  <c r="N389" i="15"/>
  <c r="N405" i="15"/>
  <c r="N406" i="15"/>
  <c r="F175" i="15"/>
  <c r="F176" i="15"/>
  <c r="F405" i="15"/>
  <c r="F406" i="15"/>
  <c r="F388" i="15"/>
  <c r="F389" i="15"/>
  <c r="F373" i="15"/>
  <c r="F374" i="15"/>
  <c r="M175" i="15"/>
  <c r="M176" i="15"/>
  <c r="M373" i="15"/>
  <c r="M374" i="15"/>
  <c r="M405" i="15"/>
  <c r="M406" i="15"/>
  <c r="E159" i="15"/>
  <c r="E160" i="15"/>
  <c r="E373" i="15"/>
  <c r="E374" i="15"/>
  <c r="I388" i="15"/>
  <c r="I389" i="15"/>
  <c r="M388" i="15"/>
  <c r="M389" i="15"/>
  <c r="L175" i="15"/>
  <c r="L176" i="15"/>
  <c r="L388" i="15"/>
  <c r="L389" i="15"/>
  <c r="D175" i="15"/>
  <c r="D176" i="15"/>
  <c r="D388" i="15"/>
  <c r="L373" i="15"/>
  <c r="L374" i="15"/>
  <c r="I175" i="15"/>
  <c r="I176" i="15"/>
  <c r="J175" i="15"/>
  <c r="J176" i="15"/>
  <c r="N175" i="15"/>
  <c r="N176" i="15"/>
  <c r="F268" i="15"/>
  <c r="F269" i="15"/>
  <c r="N586" i="15"/>
  <c r="N587" i="15"/>
  <c r="F586" i="15"/>
  <c r="F587" i="15"/>
  <c r="N344" i="15"/>
  <c r="N345" i="15"/>
  <c r="F344" i="15"/>
  <c r="F345" i="15"/>
  <c r="N355" i="15"/>
  <c r="N356" i="15"/>
  <c r="F355" i="15"/>
  <c r="F356" i="15"/>
  <c r="M138" i="15"/>
  <c r="M139" i="15"/>
  <c r="E175" i="15"/>
  <c r="E176" i="15"/>
  <c r="F255" i="15"/>
  <c r="F256" i="15"/>
  <c r="F317" i="15"/>
  <c r="F318" i="15"/>
  <c r="N234" i="15"/>
  <c r="N235" i="15"/>
  <c r="F234" i="15"/>
  <c r="F235" i="15"/>
  <c r="L125" i="15"/>
  <c r="L126" i="15"/>
  <c r="L138" i="15"/>
  <c r="L139" i="15"/>
  <c r="D125" i="15"/>
  <c r="D126" i="15"/>
  <c r="D138" i="15"/>
  <c r="L268" i="15"/>
  <c r="L269" i="15"/>
  <c r="D268" i="15"/>
  <c r="D269" i="15"/>
  <c r="K125" i="15"/>
  <c r="K126" i="15"/>
  <c r="K159" i="15"/>
  <c r="K160" i="15"/>
  <c r="L355" i="15"/>
  <c r="L356" i="15"/>
  <c r="D355" i="15"/>
  <c r="D356" i="15"/>
  <c r="D159" i="15"/>
  <c r="L159" i="15"/>
  <c r="L160" i="15"/>
  <c r="H58" i="15"/>
  <c r="H59" i="15"/>
  <c r="H159" i="15"/>
  <c r="H160" i="15"/>
  <c r="E138" i="15"/>
  <c r="E139" i="15"/>
  <c r="L255" i="15"/>
  <c r="L256" i="15"/>
  <c r="D255" i="15"/>
  <c r="D256" i="15"/>
  <c r="G31" i="15"/>
  <c r="G32" i="15"/>
  <c r="G159" i="15"/>
  <c r="G160" i="15"/>
  <c r="G138" i="15"/>
  <c r="G139" i="15"/>
  <c r="K138" i="15"/>
  <c r="K139" i="15"/>
  <c r="L317" i="15"/>
  <c r="L318" i="15"/>
  <c r="D317" i="15"/>
  <c r="D318" i="15"/>
  <c r="L234" i="15"/>
  <c r="L235" i="15"/>
  <c r="D234" i="15"/>
  <c r="D235" i="15"/>
  <c r="N31" i="15"/>
  <c r="N32" i="15"/>
  <c r="N138" i="15"/>
  <c r="N139" i="15"/>
  <c r="F12" i="15"/>
  <c r="F13" i="15"/>
  <c r="F138" i="15"/>
  <c r="F139" i="15"/>
  <c r="I138" i="15"/>
  <c r="I139" i="15"/>
  <c r="F159" i="15"/>
  <c r="F160" i="15"/>
  <c r="J12" i="15"/>
  <c r="J13" i="15"/>
  <c r="J138" i="15"/>
  <c r="J139" i="15"/>
  <c r="M125" i="15"/>
  <c r="M126" i="15"/>
  <c r="M159" i="15"/>
  <c r="M160" i="15"/>
  <c r="H138" i="15"/>
  <c r="H139" i="15"/>
  <c r="G125" i="15"/>
  <c r="G126" i="15"/>
  <c r="E71" i="15"/>
  <c r="E72" i="15"/>
  <c r="E125" i="15"/>
  <c r="E126" i="15"/>
  <c r="M268" i="15"/>
  <c r="M269" i="15"/>
  <c r="E268" i="15"/>
  <c r="E269" i="15"/>
  <c r="J125" i="15"/>
  <c r="J126" i="15"/>
  <c r="I82" i="15"/>
  <c r="I83" i="15"/>
  <c r="I125" i="15"/>
  <c r="I126" i="15"/>
  <c r="H125" i="15"/>
  <c r="H126" i="15"/>
  <c r="N207" i="15"/>
  <c r="N208" i="15"/>
  <c r="F125" i="15"/>
  <c r="F126" i="15"/>
  <c r="N125" i="15"/>
  <c r="I95" i="15"/>
  <c r="I96" i="15"/>
  <c r="J95" i="15"/>
  <c r="J96" i="15"/>
  <c r="H95" i="15"/>
  <c r="H96" i="15"/>
  <c r="G95" i="15"/>
  <c r="G96" i="15"/>
  <c r="J268" i="15"/>
  <c r="J269" i="15"/>
  <c r="M31" i="15"/>
  <c r="M32" i="15"/>
  <c r="M95" i="15"/>
  <c r="M96" i="15"/>
  <c r="N95" i="15"/>
  <c r="N96" i="15"/>
  <c r="L71" i="15"/>
  <c r="L72" i="15"/>
  <c r="L95" i="15"/>
  <c r="L96" i="15"/>
  <c r="D12" i="15"/>
  <c r="D13" i="15"/>
  <c r="D95" i="15"/>
  <c r="F95" i="15"/>
  <c r="F96" i="15"/>
  <c r="K12" i="15"/>
  <c r="K13" i="15"/>
  <c r="K95" i="15"/>
  <c r="K96" i="15"/>
  <c r="E95" i="15"/>
  <c r="E96" i="15"/>
  <c r="L82" i="15"/>
  <c r="L83" i="15"/>
  <c r="E207" i="15"/>
  <c r="E208" i="15"/>
  <c r="M58" i="15"/>
  <c r="M59" i="15"/>
  <c r="M82" i="15"/>
  <c r="M83" i="15"/>
  <c r="E58" i="15"/>
  <c r="E59" i="15"/>
  <c r="E82" i="15"/>
  <c r="E83" i="15"/>
  <c r="M586" i="15"/>
  <c r="M587" i="15"/>
  <c r="E586" i="15"/>
  <c r="E587" i="15"/>
  <c r="E344" i="15"/>
  <c r="E345" i="15"/>
  <c r="D82" i="15"/>
  <c r="M355" i="15"/>
  <c r="M356" i="15"/>
  <c r="E355" i="15"/>
  <c r="E356" i="15"/>
  <c r="K71" i="15"/>
  <c r="K72" i="15"/>
  <c r="N58" i="15"/>
  <c r="N59" i="15"/>
  <c r="H82" i="15"/>
  <c r="H83" i="15"/>
  <c r="J82" i="15"/>
  <c r="J83" i="15"/>
  <c r="M71" i="15"/>
  <c r="M72" i="15"/>
  <c r="M255" i="15"/>
  <c r="M256" i="15"/>
  <c r="E255" i="15"/>
  <c r="E256" i="15"/>
  <c r="N71" i="15"/>
  <c r="N72" i="15"/>
  <c r="G82" i="15"/>
  <c r="G83" i="15"/>
  <c r="F82" i="15"/>
  <c r="F83" i="15"/>
  <c r="E317" i="15"/>
  <c r="E318" i="15"/>
  <c r="E234" i="15"/>
  <c r="E235" i="15"/>
  <c r="G12" i="15"/>
  <c r="G13" i="15"/>
  <c r="F71" i="15"/>
  <c r="F72" i="15"/>
  <c r="K82" i="15"/>
  <c r="K83" i="15"/>
  <c r="N82" i="15"/>
  <c r="N83" i="15"/>
  <c r="J31" i="15"/>
  <c r="J32" i="15"/>
  <c r="G207" i="15"/>
  <c r="G208" i="15"/>
  <c r="I31" i="15"/>
  <c r="I32" i="15"/>
  <c r="I58" i="15"/>
  <c r="I59" i="15"/>
  <c r="J71" i="15"/>
  <c r="J72" i="15"/>
  <c r="H71" i="15"/>
  <c r="H72" i="15"/>
  <c r="G58" i="15"/>
  <c r="G59" i="15"/>
  <c r="L207" i="15"/>
  <c r="L208" i="15"/>
  <c r="D207" i="15"/>
  <c r="D208" i="15"/>
  <c r="G71" i="15"/>
  <c r="G72" i="15"/>
  <c r="I71" i="15"/>
  <c r="I72" i="15"/>
  <c r="F58" i="15"/>
  <c r="F59" i="15"/>
  <c r="L12" i="15"/>
  <c r="L13" i="15"/>
  <c r="L58" i="15"/>
  <c r="L59" i="15"/>
  <c r="D71" i="15"/>
  <c r="D58" i="15"/>
  <c r="K31" i="15"/>
  <c r="K32" i="15"/>
  <c r="K58" i="15"/>
  <c r="K59" i="15"/>
  <c r="J58" i="15"/>
  <c r="J59" i="15"/>
  <c r="H12" i="15"/>
  <c r="H13" i="15"/>
  <c r="H31" i="15"/>
  <c r="H32" i="15"/>
  <c r="H255" i="15"/>
  <c r="H256" i="15"/>
  <c r="E12" i="15"/>
  <c r="E13" i="15"/>
  <c r="E31" i="15"/>
  <c r="E32" i="15"/>
  <c r="D31" i="15"/>
  <c r="H317" i="15"/>
  <c r="H318" i="15"/>
  <c r="F31" i="15"/>
  <c r="F32" i="15"/>
  <c r="L31" i="15"/>
  <c r="L32" i="15"/>
  <c r="J586" i="15"/>
  <c r="J587" i="15"/>
  <c r="J344" i="15"/>
  <c r="J345" i="15"/>
  <c r="J255" i="15"/>
  <c r="J256" i="15"/>
  <c r="H344" i="15"/>
  <c r="H345" i="15"/>
  <c r="J355" i="15"/>
  <c r="J356" i="15"/>
  <c r="J317" i="15"/>
  <c r="J318" i="15"/>
  <c r="J234" i="15"/>
  <c r="J235" i="15"/>
  <c r="J207" i="15"/>
  <c r="J208" i="15"/>
  <c r="K255" i="15"/>
  <c r="K256" i="15"/>
  <c r="K586" i="15"/>
  <c r="K587" i="15"/>
  <c r="K317" i="15"/>
  <c r="K318" i="15"/>
  <c r="C199" i="15"/>
  <c r="K355" i="15"/>
  <c r="K356" i="15"/>
  <c r="K344" i="15"/>
  <c r="K345" i="15"/>
  <c r="K268" i="15"/>
  <c r="K269" i="15"/>
  <c r="C295" i="15"/>
  <c r="H268" i="15"/>
  <c r="H269" i="15"/>
  <c r="I344" i="15"/>
  <c r="I345" i="15"/>
  <c r="I12" i="15"/>
  <c r="I13" i="15"/>
  <c r="I586" i="15"/>
  <c r="I587" i="15"/>
  <c r="C303" i="15"/>
  <c r="H207" i="15"/>
  <c r="H208" i="15"/>
  <c r="C289" i="15"/>
  <c r="I234" i="15"/>
  <c r="I235" i="15"/>
  <c r="C290" i="15"/>
  <c r="C245" i="15"/>
  <c r="K207" i="15"/>
  <c r="K208" i="15"/>
  <c r="I268" i="15"/>
  <c r="I269" i="15"/>
  <c r="I317" i="15"/>
  <c r="I318" i="15"/>
  <c r="K234" i="15"/>
  <c r="K235" i="15"/>
  <c r="C218" i="15"/>
  <c r="C330" i="15"/>
  <c r="I207" i="15"/>
  <c r="I208" i="15"/>
  <c r="I255" i="15"/>
  <c r="I256" i="15"/>
  <c r="I355" i="15"/>
  <c r="I356" i="15"/>
  <c r="C193" i="15"/>
  <c r="M317" i="15"/>
  <c r="M318" i="15"/>
  <c r="C329" i="15"/>
  <c r="M12" i="15"/>
  <c r="M13" i="15"/>
  <c r="H586" i="15"/>
  <c r="H587" i="15"/>
  <c r="H234" i="15"/>
  <c r="H235" i="15"/>
  <c r="M207" i="15"/>
  <c r="M208" i="15"/>
  <c r="C352" i="15"/>
  <c r="C227" i="15"/>
  <c r="M234" i="15"/>
  <c r="M235" i="15"/>
  <c r="C204" i="15"/>
  <c r="C314" i="15"/>
  <c r="C281" i="15"/>
  <c r="C244" i="15"/>
  <c r="F207" i="15"/>
  <c r="F208" i="15"/>
  <c r="C192" i="15"/>
  <c r="C583" i="15"/>
  <c r="H355" i="15"/>
  <c r="H356" i="15"/>
  <c r="M344" i="15"/>
  <c r="M345" i="15"/>
  <c r="C337" i="15"/>
  <c r="C304" i="15"/>
  <c r="C217" i="15"/>
  <c r="N317" i="15"/>
  <c r="N318" i="15"/>
  <c r="C296" i="15"/>
  <c r="C226" i="15"/>
  <c r="C200" i="15"/>
  <c r="C184" i="15"/>
  <c r="C584" i="15"/>
  <c r="C232" i="15"/>
  <c r="C309" i="15"/>
  <c r="C282" i="15"/>
  <c r="N12" i="15"/>
  <c r="N13" i="15"/>
  <c r="C342" i="15"/>
  <c r="C310" i="15"/>
  <c r="C185" i="15"/>
  <c r="C315" i="15"/>
  <c r="C353" i="15"/>
  <c r="C336" i="15"/>
  <c r="C341" i="15"/>
  <c r="C231" i="15"/>
  <c r="C205" i="15"/>
  <c r="D848" i="15"/>
  <c r="P848" i="15"/>
  <c r="R848" i="15"/>
  <c r="P847" i="15"/>
  <c r="O878" i="15"/>
  <c r="D879" i="15"/>
  <c r="O879" i="15"/>
  <c r="R879" i="15"/>
  <c r="D891" i="15"/>
  <c r="O891" i="15"/>
  <c r="R891" i="15"/>
  <c r="O890" i="15"/>
  <c r="O858" i="15"/>
  <c r="D859" i="15"/>
  <c r="O859" i="15"/>
  <c r="R859" i="15"/>
  <c r="P775" i="15"/>
  <c r="R775" i="15"/>
  <c r="D776" i="15"/>
  <c r="P821" i="15"/>
  <c r="R821" i="15"/>
  <c r="I822" i="15"/>
  <c r="P774" i="15"/>
  <c r="D833" i="15"/>
  <c r="P833" i="15"/>
  <c r="R833" i="15"/>
  <c r="P832" i="15"/>
  <c r="D807" i="15"/>
  <c r="P807" i="15"/>
  <c r="R807" i="15"/>
  <c r="P806" i="15"/>
  <c r="P789" i="15"/>
  <c r="R789" i="15"/>
  <c r="L790" i="15"/>
  <c r="P788" i="15"/>
  <c r="P769" i="15"/>
  <c r="R769" i="15"/>
  <c r="P763" i="15"/>
  <c r="R763" i="15"/>
  <c r="H764" i="15"/>
  <c r="P720" i="15"/>
  <c r="R720" i="15"/>
  <c r="H721" i="15"/>
  <c r="P750" i="15"/>
  <c r="R750" i="15"/>
  <c r="P703" i="15"/>
  <c r="R703" i="15"/>
  <c r="M704" i="15"/>
  <c r="P691" i="15"/>
  <c r="R691" i="15"/>
  <c r="E692" i="15"/>
  <c r="D676" i="15"/>
  <c r="P676" i="15"/>
  <c r="R676" i="15"/>
  <c r="P675" i="15"/>
  <c r="P690" i="15"/>
  <c r="D646" i="15"/>
  <c r="P646" i="15"/>
  <c r="R646" i="15"/>
  <c r="P645" i="15"/>
  <c r="D604" i="15"/>
  <c r="P604" i="15"/>
  <c r="R604" i="15"/>
  <c r="P603" i="15"/>
  <c r="D630" i="15"/>
  <c r="P630" i="15"/>
  <c r="R630" i="15"/>
  <c r="P629" i="15"/>
  <c r="P661" i="15"/>
  <c r="D662" i="15"/>
  <c r="P662" i="15"/>
  <c r="R662" i="15"/>
  <c r="P541" i="15"/>
  <c r="R541" i="15"/>
  <c r="M542" i="15"/>
  <c r="D572" i="15"/>
  <c r="P572" i="15"/>
  <c r="R572" i="15"/>
  <c r="P571" i="15"/>
  <c r="P555" i="15"/>
  <c r="R555" i="15"/>
  <c r="P517" i="15"/>
  <c r="R517" i="15"/>
  <c r="D505" i="15"/>
  <c r="P505" i="15"/>
  <c r="R505" i="15"/>
  <c r="P504" i="15"/>
  <c r="P478" i="15"/>
  <c r="R478" i="15"/>
  <c r="K479" i="15"/>
  <c r="P435" i="15"/>
  <c r="R435" i="15"/>
  <c r="K436" i="15"/>
  <c r="D462" i="15"/>
  <c r="P462" i="15"/>
  <c r="R462" i="15"/>
  <c r="P461" i="15"/>
  <c r="P444" i="15"/>
  <c r="P445" i="15"/>
  <c r="R445" i="15"/>
  <c r="G446" i="15"/>
  <c r="P420" i="15"/>
  <c r="D421" i="15"/>
  <c r="P421" i="15"/>
  <c r="R421" i="15"/>
  <c r="D389" i="15"/>
  <c r="P389" i="15"/>
  <c r="R389" i="15"/>
  <c r="P388" i="15"/>
  <c r="D406" i="15"/>
  <c r="P406" i="15"/>
  <c r="R406" i="15"/>
  <c r="P405" i="15"/>
  <c r="P374" i="15"/>
  <c r="R374" i="15"/>
  <c r="P373" i="15"/>
  <c r="P176" i="15"/>
  <c r="R176" i="15"/>
  <c r="I177" i="15"/>
  <c r="P175" i="15"/>
  <c r="D160" i="15"/>
  <c r="P160" i="15"/>
  <c r="R160" i="15"/>
  <c r="P159" i="15"/>
  <c r="D139" i="15"/>
  <c r="P139" i="15"/>
  <c r="R139" i="15"/>
  <c r="P138" i="15"/>
  <c r="O126" i="15"/>
  <c r="R126" i="15"/>
  <c r="J127" i="15"/>
  <c r="P95" i="15"/>
  <c r="D96" i="15"/>
  <c r="P96" i="15"/>
  <c r="R96" i="15"/>
  <c r="D83" i="15"/>
  <c r="P83" i="15"/>
  <c r="R83" i="15"/>
  <c r="P82" i="15"/>
  <c r="D59" i="15"/>
  <c r="P59" i="15"/>
  <c r="R59" i="15"/>
  <c r="P58" i="15"/>
  <c r="D72" i="15"/>
  <c r="P72" i="15"/>
  <c r="R72" i="15"/>
  <c r="P71" i="15"/>
  <c r="D32" i="15"/>
  <c r="P32" i="15"/>
  <c r="R32" i="15"/>
  <c r="P31" i="15"/>
  <c r="O268" i="15"/>
  <c r="P344" i="15"/>
  <c r="P356" i="15"/>
  <c r="R356" i="15"/>
  <c r="H357" i="15"/>
  <c r="O256" i="15"/>
  <c r="R256" i="15"/>
  <c r="J257" i="15"/>
  <c r="P355" i="15"/>
  <c r="P235" i="15"/>
  <c r="R235" i="15"/>
  <c r="L236" i="15"/>
  <c r="P234" i="15"/>
  <c r="P318" i="15"/>
  <c r="R318" i="15"/>
  <c r="F319" i="15"/>
  <c r="P586" i="15"/>
  <c r="O255" i="15"/>
  <c r="O269" i="15"/>
  <c r="R269" i="15"/>
  <c r="J270" i="15"/>
  <c r="P587" i="15"/>
  <c r="R587" i="15"/>
  <c r="L588" i="15"/>
  <c r="P207" i="15"/>
  <c r="P345" i="15"/>
  <c r="R345" i="15"/>
  <c r="F346" i="15"/>
  <c r="P317" i="15"/>
  <c r="P208" i="15"/>
  <c r="R208" i="15"/>
  <c r="H209" i="15"/>
  <c r="E860" i="15"/>
  <c r="M860" i="15"/>
  <c r="F860" i="15"/>
  <c r="G860" i="15"/>
  <c r="H860" i="15"/>
  <c r="I860" i="15"/>
  <c r="J860" i="15"/>
  <c r="K860" i="15"/>
  <c r="D860" i="15"/>
  <c r="L860" i="15"/>
  <c r="K892" i="15"/>
  <c r="D892" i="15"/>
  <c r="J892" i="15"/>
  <c r="L892" i="15"/>
  <c r="E892" i="15"/>
  <c r="M892" i="15"/>
  <c r="H892" i="15"/>
  <c r="F892" i="15"/>
  <c r="G892" i="15"/>
  <c r="I892" i="15"/>
  <c r="J880" i="15"/>
  <c r="I880" i="15"/>
  <c r="K880" i="15"/>
  <c r="D880" i="15"/>
  <c r="L880" i="15"/>
  <c r="E880" i="15"/>
  <c r="M880" i="15"/>
  <c r="F880" i="15"/>
  <c r="G880" i="15"/>
  <c r="H880" i="15"/>
  <c r="G849" i="15"/>
  <c r="H849" i="15"/>
  <c r="I849" i="15"/>
  <c r="L849" i="15"/>
  <c r="J849" i="15"/>
  <c r="K849" i="15"/>
  <c r="D849" i="15"/>
  <c r="E849" i="15"/>
  <c r="M849" i="15"/>
  <c r="F849" i="15"/>
  <c r="O849" i="15"/>
  <c r="E776" i="15"/>
  <c r="I776" i="15"/>
  <c r="K776" i="15"/>
  <c r="G776" i="15"/>
  <c r="N776" i="15"/>
  <c r="J776" i="15"/>
  <c r="M776" i="15"/>
  <c r="F776" i="15"/>
  <c r="L776" i="15"/>
  <c r="H776" i="15"/>
  <c r="J822" i="15"/>
  <c r="F822" i="15"/>
  <c r="M822" i="15"/>
  <c r="L822" i="15"/>
  <c r="N822" i="15"/>
  <c r="K822" i="15"/>
  <c r="G822" i="15"/>
  <c r="D822" i="15"/>
  <c r="H822" i="15"/>
  <c r="E822" i="15"/>
  <c r="D834" i="15"/>
  <c r="N834" i="15"/>
  <c r="F834" i="15"/>
  <c r="M834" i="15"/>
  <c r="J834" i="15"/>
  <c r="E834" i="15"/>
  <c r="I834" i="15"/>
  <c r="L834" i="15"/>
  <c r="G834" i="15"/>
  <c r="H834" i="15"/>
  <c r="K834" i="15"/>
  <c r="N790" i="15"/>
  <c r="J790" i="15"/>
  <c r="G808" i="15"/>
  <c r="J808" i="15"/>
  <c r="E808" i="15"/>
  <c r="N808" i="15"/>
  <c r="F808" i="15"/>
  <c r="D808" i="15"/>
  <c r="M808" i="15"/>
  <c r="I808" i="15"/>
  <c r="L808" i="15"/>
  <c r="H808" i="15"/>
  <c r="K808" i="15"/>
  <c r="G790" i="15"/>
  <c r="K790" i="15"/>
  <c r="H790" i="15"/>
  <c r="M790" i="15"/>
  <c r="D790" i="15"/>
  <c r="F790" i="15"/>
  <c r="I790" i="15"/>
  <c r="E790" i="15"/>
  <c r="E764" i="15"/>
  <c r="M764" i="15"/>
  <c r="D764" i="15"/>
  <c r="I764" i="15"/>
  <c r="F764" i="15"/>
  <c r="N764" i="15"/>
  <c r="L764" i="15"/>
  <c r="K764" i="15"/>
  <c r="G764" i="15"/>
  <c r="J764" i="15"/>
  <c r="D721" i="15"/>
  <c r="M721" i="15"/>
  <c r="I721" i="15"/>
  <c r="K721" i="15"/>
  <c r="G721" i="15"/>
  <c r="J721" i="15"/>
  <c r="J770" i="15"/>
  <c r="L770" i="15"/>
  <c r="I770" i="15"/>
  <c r="D770" i="15"/>
  <c r="H770" i="15"/>
  <c r="K770" i="15"/>
  <c r="G770" i="15"/>
  <c r="E770" i="15"/>
  <c r="M770" i="15"/>
  <c r="N770" i="15"/>
  <c r="F770" i="15"/>
  <c r="N721" i="15"/>
  <c r="L721" i="15"/>
  <c r="F721" i="15"/>
  <c r="E721" i="15"/>
  <c r="L751" i="15"/>
  <c r="N751" i="15"/>
  <c r="K751" i="15"/>
  <c r="F751" i="15"/>
  <c r="H751" i="15"/>
  <c r="M751" i="15"/>
  <c r="G751" i="15"/>
  <c r="J751" i="15"/>
  <c r="D751" i="15"/>
  <c r="E751" i="15"/>
  <c r="I751" i="15"/>
  <c r="D704" i="15"/>
  <c r="L704" i="15"/>
  <c r="N704" i="15"/>
  <c r="F704" i="15"/>
  <c r="I704" i="15"/>
  <c r="J704" i="15"/>
  <c r="E704" i="15"/>
  <c r="G704" i="15"/>
  <c r="K704" i="15"/>
  <c r="H704" i="15"/>
  <c r="K692" i="15"/>
  <c r="N692" i="15"/>
  <c r="J692" i="15"/>
  <c r="I692" i="15"/>
  <c r="G692" i="15"/>
  <c r="L692" i="15"/>
  <c r="M692" i="15"/>
  <c r="F692" i="15"/>
  <c r="H692" i="15"/>
  <c r="D692" i="15"/>
  <c r="E647" i="15"/>
  <c r="I647" i="15"/>
  <c r="L647" i="15"/>
  <c r="H647" i="15"/>
  <c r="K647" i="15"/>
  <c r="G647" i="15"/>
  <c r="J647" i="15"/>
  <c r="D647" i="15"/>
  <c r="N647" i="15"/>
  <c r="F647" i="15"/>
  <c r="M647" i="15"/>
  <c r="G677" i="15"/>
  <c r="N677" i="15"/>
  <c r="M677" i="15"/>
  <c r="F677" i="15"/>
  <c r="E677" i="15"/>
  <c r="K677" i="15"/>
  <c r="J677" i="15"/>
  <c r="I677" i="15"/>
  <c r="L677" i="15"/>
  <c r="H677" i="15"/>
  <c r="D677" i="15"/>
  <c r="E605" i="15"/>
  <c r="J605" i="15"/>
  <c r="L605" i="15"/>
  <c r="D605" i="15"/>
  <c r="G605" i="15"/>
  <c r="K605" i="15"/>
  <c r="M605" i="15"/>
  <c r="N605" i="15"/>
  <c r="I605" i="15"/>
  <c r="F605" i="15"/>
  <c r="H605" i="15"/>
  <c r="D631" i="15"/>
  <c r="M631" i="15"/>
  <c r="E631" i="15"/>
  <c r="I631" i="15"/>
  <c r="L631" i="15"/>
  <c r="H631" i="15"/>
  <c r="K631" i="15"/>
  <c r="F631" i="15"/>
  <c r="G631" i="15"/>
  <c r="J631" i="15"/>
  <c r="N631" i="15"/>
  <c r="L479" i="15"/>
  <c r="G663" i="15"/>
  <c r="J663" i="15"/>
  <c r="N663" i="15"/>
  <c r="F663" i="15"/>
  <c r="D663" i="15"/>
  <c r="M663" i="15"/>
  <c r="L663" i="15"/>
  <c r="H663" i="15"/>
  <c r="E663" i="15"/>
  <c r="I663" i="15"/>
  <c r="K663" i="15"/>
  <c r="J542" i="15"/>
  <c r="G542" i="15"/>
  <c r="H542" i="15"/>
  <c r="K542" i="15"/>
  <c r="L542" i="15"/>
  <c r="F542" i="15"/>
  <c r="I542" i="15"/>
  <c r="N542" i="15"/>
  <c r="E542" i="15"/>
  <c r="D542" i="15"/>
  <c r="H556" i="15"/>
  <c r="J556" i="15"/>
  <c r="G556" i="15"/>
  <c r="E556" i="15"/>
  <c r="L556" i="15"/>
  <c r="N556" i="15"/>
  <c r="F556" i="15"/>
  <c r="I556" i="15"/>
  <c r="M556" i="15"/>
  <c r="D556" i="15"/>
  <c r="K556" i="15"/>
  <c r="E573" i="15"/>
  <c r="F573" i="15"/>
  <c r="I573" i="15"/>
  <c r="L573" i="15"/>
  <c r="H573" i="15"/>
  <c r="K573" i="15"/>
  <c r="G573" i="15"/>
  <c r="J573" i="15"/>
  <c r="N573" i="15"/>
  <c r="D573" i="15"/>
  <c r="M573" i="15"/>
  <c r="M479" i="15"/>
  <c r="I479" i="15"/>
  <c r="G479" i="15"/>
  <c r="D479" i="15"/>
  <c r="F479" i="15"/>
  <c r="J479" i="15"/>
  <c r="H479" i="15"/>
  <c r="N479" i="15"/>
  <c r="H506" i="15"/>
  <c r="K506" i="15"/>
  <c r="G506" i="15"/>
  <c r="J506" i="15"/>
  <c r="N506" i="15"/>
  <c r="F506" i="15"/>
  <c r="M506" i="15"/>
  <c r="D506" i="15"/>
  <c r="E506" i="15"/>
  <c r="I506" i="15"/>
  <c r="L506" i="15"/>
  <c r="E479" i="15"/>
  <c r="D518" i="15"/>
  <c r="N518" i="15"/>
  <c r="J518" i="15"/>
  <c r="F518" i="15"/>
  <c r="L518" i="15"/>
  <c r="M518" i="15"/>
  <c r="I518" i="15"/>
  <c r="E518" i="15"/>
  <c r="H518" i="15"/>
  <c r="K518" i="15"/>
  <c r="G518" i="15"/>
  <c r="J436" i="15"/>
  <c r="N436" i="15"/>
  <c r="H436" i="15"/>
  <c r="L436" i="15"/>
  <c r="E436" i="15"/>
  <c r="I436" i="15"/>
  <c r="M436" i="15"/>
  <c r="D436" i="15"/>
  <c r="F436" i="15"/>
  <c r="D446" i="15"/>
  <c r="G436" i="15"/>
  <c r="D463" i="15"/>
  <c r="G463" i="15"/>
  <c r="K463" i="15"/>
  <c r="M463" i="15"/>
  <c r="J463" i="15"/>
  <c r="L463" i="15"/>
  <c r="I463" i="15"/>
  <c r="H463" i="15"/>
  <c r="N463" i="15"/>
  <c r="F463" i="15"/>
  <c r="E463" i="15"/>
  <c r="L446" i="15"/>
  <c r="H446" i="15"/>
  <c r="I446" i="15"/>
  <c r="D177" i="15"/>
  <c r="F127" i="15"/>
  <c r="F177" i="15"/>
  <c r="J446" i="15"/>
  <c r="F446" i="15"/>
  <c r="K446" i="15"/>
  <c r="E446" i="15"/>
  <c r="N446" i="15"/>
  <c r="M446" i="15"/>
  <c r="F422" i="15"/>
  <c r="L422" i="15"/>
  <c r="D422" i="15"/>
  <c r="E422" i="15"/>
  <c r="I422" i="15"/>
  <c r="M422" i="15"/>
  <c r="G422" i="15"/>
  <c r="K422" i="15"/>
  <c r="N422" i="15"/>
  <c r="J422" i="15"/>
  <c r="H422" i="15"/>
  <c r="H177" i="15"/>
  <c r="M390" i="15"/>
  <c r="E390" i="15"/>
  <c r="D390" i="15"/>
  <c r="L390" i="15"/>
  <c r="H390" i="15"/>
  <c r="K390" i="15"/>
  <c r="G390" i="15"/>
  <c r="J390" i="15"/>
  <c r="N390" i="15"/>
  <c r="I390" i="15"/>
  <c r="F390" i="15"/>
  <c r="K177" i="15"/>
  <c r="N375" i="15"/>
  <c r="H375" i="15"/>
  <c r="G375" i="15"/>
  <c r="F375" i="15"/>
  <c r="M375" i="15"/>
  <c r="E375" i="15"/>
  <c r="J375" i="15"/>
  <c r="L375" i="15"/>
  <c r="D375" i="15"/>
  <c r="I375" i="15"/>
  <c r="K375" i="15"/>
  <c r="N177" i="15"/>
  <c r="I407" i="15"/>
  <c r="L407" i="15"/>
  <c r="H407" i="15"/>
  <c r="K407" i="15"/>
  <c r="G407" i="15"/>
  <c r="J407" i="15"/>
  <c r="E407" i="15"/>
  <c r="D407" i="15"/>
  <c r="N407" i="15"/>
  <c r="F407" i="15"/>
  <c r="M407" i="15"/>
  <c r="L177" i="15"/>
  <c r="E177" i="15"/>
  <c r="M177" i="15"/>
  <c r="J177" i="15"/>
  <c r="G177" i="15"/>
  <c r="K127" i="15"/>
  <c r="H127" i="15"/>
  <c r="I127" i="15"/>
  <c r="E127" i="15"/>
  <c r="G127" i="15"/>
  <c r="M127" i="15"/>
  <c r="D127" i="15"/>
  <c r="E140" i="15"/>
  <c r="N140" i="15"/>
  <c r="F140" i="15"/>
  <c r="M140" i="15"/>
  <c r="D140" i="15"/>
  <c r="J140" i="15"/>
  <c r="L140" i="15"/>
  <c r="I140" i="15"/>
  <c r="H140" i="15"/>
  <c r="K140" i="15"/>
  <c r="G140" i="15"/>
  <c r="L127" i="15"/>
  <c r="H161" i="15"/>
  <c r="K161" i="15"/>
  <c r="G161" i="15"/>
  <c r="J161" i="15"/>
  <c r="N161" i="15"/>
  <c r="F161" i="15"/>
  <c r="D161" i="15"/>
  <c r="M161" i="15"/>
  <c r="E161" i="15"/>
  <c r="I161" i="15"/>
  <c r="L161" i="15"/>
  <c r="I97" i="15"/>
  <c r="L97" i="15"/>
  <c r="H97" i="15"/>
  <c r="K97" i="15"/>
  <c r="G97" i="15"/>
  <c r="J97" i="15"/>
  <c r="N97" i="15"/>
  <c r="M97" i="15"/>
  <c r="F97" i="15"/>
  <c r="D97" i="15"/>
  <c r="E97" i="15"/>
  <c r="M346" i="15"/>
  <c r="I84" i="15"/>
  <c r="D84" i="15"/>
  <c r="H84" i="15"/>
  <c r="K84" i="15"/>
  <c r="G84" i="15"/>
  <c r="L84" i="15"/>
  <c r="E84" i="15"/>
  <c r="J84" i="15"/>
  <c r="N84" i="15"/>
  <c r="F84" i="15"/>
  <c r="M84" i="15"/>
  <c r="M73" i="15"/>
  <c r="E73" i="15"/>
  <c r="L73" i="15"/>
  <c r="G73" i="15"/>
  <c r="K73" i="15"/>
  <c r="N73" i="15"/>
  <c r="J73" i="15"/>
  <c r="F73" i="15"/>
  <c r="I73" i="15"/>
  <c r="D73" i="15"/>
  <c r="H73" i="15"/>
  <c r="H60" i="15"/>
  <c r="I60" i="15"/>
  <c r="K60" i="15"/>
  <c r="M60" i="15"/>
  <c r="G60" i="15"/>
  <c r="E60" i="15"/>
  <c r="J60" i="15"/>
  <c r="D60" i="15"/>
  <c r="N60" i="15"/>
  <c r="F60" i="15"/>
  <c r="L60" i="15"/>
  <c r="G357" i="15"/>
  <c r="E357" i="15"/>
  <c r="L357" i="15"/>
  <c r="K588" i="15"/>
  <c r="F588" i="15"/>
  <c r="D33" i="15"/>
  <c r="K33" i="15"/>
  <c r="G33" i="15"/>
  <c r="J33" i="15"/>
  <c r="L33" i="15"/>
  <c r="N33" i="15"/>
  <c r="I33" i="15"/>
  <c r="F33" i="15"/>
  <c r="H33" i="15"/>
  <c r="M33" i="15"/>
  <c r="E33" i="15"/>
  <c r="D357" i="15"/>
  <c r="I357" i="15"/>
  <c r="D257" i="15"/>
  <c r="H257" i="15"/>
  <c r="M357" i="15"/>
  <c r="F257" i="15"/>
  <c r="N357" i="15"/>
  <c r="M257" i="15"/>
  <c r="K357" i="15"/>
  <c r="J357" i="15"/>
  <c r="E257" i="15"/>
  <c r="F357" i="15"/>
  <c r="I257" i="15"/>
  <c r="K257" i="15"/>
  <c r="L257" i="15"/>
  <c r="G270" i="15"/>
  <c r="G257" i="15"/>
  <c r="I588" i="15"/>
  <c r="M319" i="15"/>
  <c r="J588" i="15"/>
  <c r="F270" i="15"/>
  <c r="H319" i="15"/>
  <c r="L319" i="15"/>
  <c r="G588" i="15"/>
  <c r="D588" i="15"/>
  <c r="G319" i="15"/>
  <c r="L270" i="15"/>
  <c r="H588" i="15"/>
  <c r="M270" i="15"/>
  <c r="N319" i="15"/>
  <c r="E588" i="15"/>
  <c r="I270" i="15"/>
  <c r="J319" i="15"/>
  <c r="K319" i="15"/>
  <c r="H270" i="15"/>
  <c r="D319" i="15"/>
  <c r="M588" i="15"/>
  <c r="N588" i="15"/>
  <c r="E270" i="15"/>
  <c r="E319" i="15"/>
  <c r="H236" i="15"/>
  <c r="D236" i="15"/>
  <c r="E236" i="15"/>
  <c r="F209" i="15"/>
  <c r="K236" i="15"/>
  <c r="N236" i="15"/>
  <c r="K209" i="15"/>
  <c r="G236" i="15"/>
  <c r="E209" i="15"/>
  <c r="N209" i="15"/>
  <c r="I236" i="15"/>
  <c r="F236" i="15"/>
  <c r="J236" i="15"/>
  <c r="M236" i="15"/>
  <c r="L346" i="15"/>
  <c r="K346" i="15"/>
  <c r="I346" i="15"/>
  <c r="J346" i="15"/>
  <c r="N346" i="15"/>
  <c r="D346" i="15"/>
  <c r="H346" i="15"/>
  <c r="G346" i="15"/>
  <c r="I319" i="15"/>
  <c r="D209" i="15"/>
  <c r="E346" i="15"/>
  <c r="D270" i="15"/>
  <c r="L209" i="15"/>
  <c r="I209" i="15"/>
  <c r="G209" i="15"/>
  <c r="K270" i="15"/>
  <c r="M209" i="15"/>
  <c r="J209" i="15"/>
  <c r="G850" i="15"/>
  <c r="O880" i="15"/>
  <c r="D861" i="15"/>
  <c r="J893" i="15"/>
  <c r="P849" i="15"/>
  <c r="D881" i="15"/>
  <c r="O892" i="15"/>
  <c r="D850" i="15"/>
  <c r="K850" i="15"/>
  <c r="G893" i="15"/>
  <c r="D893" i="15"/>
  <c r="O860" i="15"/>
  <c r="D777" i="15"/>
  <c r="H777" i="15"/>
  <c r="P776" i="15"/>
  <c r="J823" i="15"/>
  <c r="G823" i="15"/>
  <c r="P822" i="15"/>
  <c r="D823" i="15"/>
  <c r="H835" i="15"/>
  <c r="D835" i="15"/>
  <c r="P834" i="15"/>
  <c r="P808" i="15"/>
  <c r="D791" i="15"/>
  <c r="H809" i="15"/>
  <c r="D809" i="15"/>
  <c r="H791" i="15"/>
  <c r="G722" i="15"/>
  <c r="P790" i="15"/>
  <c r="G765" i="15"/>
  <c r="J765" i="15"/>
  <c r="D765" i="15"/>
  <c r="M423" i="15"/>
  <c r="M648" i="15"/>
  <c r="J722" i="15"/>
  <c r="P764" i="15"/>
  <c r="P768" i="15"/>
  <c r="M480" i="15"/>
  <c r="M376" i="15"/>
  <c r="D423" i="15"/>
  <c r="I423" i="15"/>
  <c r="M543" i="15"/>
  <c r="I648" i="15"/>
  <c r="M771" i="15"/>
  <c r="I376" i="15"/>
  <c r="D543" i="15"/>
  <c r="M606" i="15"/>
  <c r="I606" i="15"/>
  <c r="P770" i="15"/>
  <c r="D376" i="15"/>
  <c r="D606" i="15"/>
  <c r="D648" i="15"/>
  <c r="D722" i="15"/>
  <c r="I771" i="15"/>
  <c r="D480" i="15"/>
  <c r="D771" i="15"/>
  <c r="M271" i="15"/>
  <c r="I543" i="15"/>
  <c r="I480" i="15"/>
  <c r="P721" i="15"/>
  <c r="H752" i="15"/>
  <c r="D752" i="15"/>
  <c r="P751" i="15"/>
  <c r="D705" i="15"/>
  <c r="H705" i="15"/>
  <c r="P704" i="15"/>
  <c r="D693" i="15"/>
  <c r="P692" i="15"/>
  <c r="P677" i="15"/>
  <c r="H693" i="15"/>
  <c r="P647" i="15"/>
  <c r="D678" i="15"/>
  <c r="G678" i="15"/>
  <c r="J678" i="15"/>
  <c r="P605" i="15"/>
  <c r="D632" i="15"/>
  <c r="H632" i="15"/>
  <c r="P631" i="15"/>
  <c r="P663" i="15"/>
  <c r="H664" i="15"/>
  <c r="D664" i="15"/>
  <c r="P542" i="15"/>
  <c r="P573" i="15"/>
  <c r="D574" i="15"/>
  <c r="H574" i="15"/>
  <c r="P556" i="15"/>
  <c r="H557" i="15"/>
  <c r="D557" i="15"/>
  <c r="P479" i="15"/>
  <c r="D437" i="15"/>
  <c r="D519" i="15"/>
  <c r="H519" i="15"/>
  <c r="H437" i="15"/>
  <c r="P518" i="15"/>
  <c r="I128" i="15"/>
  <c r="H507" i="15"/>
  <c r="D507" i="15"/>
  <c r="P506" i="15"/>
  <c r="P436" i="15"/>
  <c r="H464" i="15"/>
  <c r="D464" i="15"/>
  <c r="P463" i="15"/>
  <c r="H447" i="15"/>
  <c r="D447" i="15"/>
  <c r="D271" i="15"/>
  <c r="P446" i="15"/>
  <c r="D178" i="15"/>
  <c r="L128" i="15"/>
  <c r="P422" i="15"/>
  <c r="I178" i="15"/>
  <c r="P407" i="15"/>
  <c r="H391" i="15"/>
  <c r="D391" i="15"/>
  <c r="P177" i="15"/>
  <c r="P375" i="15"/>
  <c r="H408" i="15"/>
  <c r="D408" i="15"/>
  <c r="P390" i="15"/>
  <c r="I271" i="15"/>
  <c r="D128" i="15"/>
  <c r="P161" i="15"/>
  <c r="H162" i="15"/>
  <c r="D162" i="15"/>
  <c r="O127" i="15"/>
  <c r="G141" i="15"/>
  <c r="D141" i="15"/>
  <c r="D258" i="15"/>
  <c r="J141" i="15"/>
  <c r="P140" i="15"/>
  <c r="H61" i="15"/>
  <c r="H74" i="15"/>
  <c r="P97" i="15"/>
  <c r="H98" i="15"/>
  <c r="D98" i="15"/>
  <c r="H85" i="15"/>
  <c r="G358" i="15"/>
  <c r="H589" i="15"/>
  <c r="G258" i="15"/>
  <c r="H320" i="15"/>
  <c r="D61" i="15"/>
  <c r="P84" i="15"/>
  <c r="D85" i="15"/>
  <c r="P60" i="15"/>
  <c r="D74" i="15"/>
  <c r="P357" i="15"/>
  <c r="D358" i="15"/>
  <c r="J258" i="15"/>
  <c r="P73" i="15"/>
  <c r="P33" i="15"/>
  <c r="G34" i="15"/>
  <c r="D34" i="15"/>
  <c r="J34" i="15"/>
  <c r="O257" i="15"/>
  <c r="D320" i="15"/>
  <c r="G237" i="15"/>
  <c r="D589" i="15"/>
  <c r="P588" i="15"/>
  <c r="D347" i="15"/>
  <c r="K237" i="15"/>
  <c r="O270" i="15"/>
  <c r="P236" i="15"/>
  <c r="D210" i="15"/>
  <c r="P319" i="15"/>
  <c r="P346" i="15"/>
  <c r="D237" i="15"/>
  <c r="P209" i="15"/>
  <c r="C733" i="15"/>
  <c r="C734" i="15"/>
  <c r="P734" i="15"/>
  <c r="P733" i="15"/>
  <c r="L733" i="15"/>
  <c r="L734" i="15"/>
  <c r="L736" i="15"/>
  <c r="L737" i="15"/>
  <c r="K733" i="15"/>
  <c r="K734" i="15"/>
  <c r="K736" i="15"/>
  <c r="K737" i="15"/>
  <c r="J733" i="15"/>
  <c r="J734" i="15"/>
  <c r="J736" i="15"/>
  <c r="J737" i="15"/>
  <c r="F733" i="15"/>
  <c r="F734" i="15"/>
  <c r="F736" i="15"/>
  <c r="F737" i="15"/>
  <c r="D733" i="15"/>
  <c r="D734" i="15"/>
  <c r="D736" i="15"/>
  <c r="D737" i="15"/>
  <c r="N733" i="15"/>
  <c r="N734" i="15"/>
  <c r="N736" i="15"/>
  <c r="N737" i="15"/>
  <c r="H733" i="15"/>
  <c r="H734" i="15"/>
  <c r="H736" i="15"/>
  <c r="H737" i="15"/>
  <c r="G733" i="15"/>
  <c r="G734" i="15"/>
  <c r="G736" i="15"/>
  <c r="G737" i="15"/>
  <c r="I733" i="15"/>
  <c r="I734" i="15"/>
  <c r="I736" i="15"/>
  <c r="I737" i="15"/>
  <c r="M733" i="15"/>
  <c r="M734" i="15"/>
  <c r="M736" i="15"/>
  <c r="M737" i="15"/>
  <c r="E733" i="15"/>
  <c r="E734" i="15"/>
  <c r="E736" i="15"/>
  <c r="E737" i="15"/>
  <c r="P737" i="15"/>
  <c r="R737" i="15"/>
  <c r="P736" i="15"/>
  <c r="G738" i="15"/>
  <c r="H738" i="15"/>
  <c r="D738" i="15"/>
  <c r="E738" i="15"/>
  <c r="J738" i="15"/>
  <c r="N738" i="15"/>
  <c r="K738" i="15"/>
  <c r="L738" i="15"/>
  <c r="M738" i="15"/>
  <c r="I738" i="15"/>
  <c r="F738" i="15"/>
  <c r="D739" i="15"/>
  <c r="H739" i="15"/>
  <c r="P738" i="15"/>
</calcChain>
</file>

<file path=xl/sharedStrings.xml><?xml version="1.0" encoding="utf-8"?>
<sst xmlns="http://schemas.openxmlformats.org/spreadsheetml/2006/main" count="9070" uniqueCount="924">
  <si>
    <t>DataSet/Point</t>
  </si>
  <si>
    <t>Na2O</t>
  </si>
  <si>
    <t>MgO</t>
  </si>
  <si>
    <t>Al2O3</t>
  </si>
  <si>
    <t>SiO2</t>
  </si>
  <si>
    <t>K2O</t>
  </si>
  <si>
    <t>CaO</t>
  </si>
  <si>
    <t>TiO2</t>
  </si>
  <si>
    <t>Cr2O3</t>
  </si>
  <si>
    <t>MnO</t>
  </si>
  <si>
    <t>FeO</t>
  </si>
  <si>
    <t>NiO</t>
  </si>
  <si>
    <t>Total</t>
  </si>
  <si>
    <t>X</t>
  </si>
  <si>
    <t>Y</t>
  </si>
  <si>
    <t>Z</t>
  </si>
  <si>
    <t>Beam X</t>
  </si>
  <si>
    <t>Beam Y</t>
  </si>
  <si>
    <t>Comment</t>
  </si>
  <si>
    <t>Distance (µ)</t>
  </si>
  <si>
    <t>Mean Z</t>
  </si>
  <si>
    <t>Point#</t>
  </si>
  <si>
    <t>Date</t>
  </si>
  <si>
    <t xml:space="preserve">1 / 1 . </t>
  </si>
  <si>
    <t xml:space="preserve"> </t>
  </si>
  <si>
    <t>AL4293-chA-ol1a</t>
  </si>
  <si>
    <t xml:space="preserve">1 / 2 . </t>
  </si>
  <si>
    <t xml:space="preserve">1 / 3 . </t>
  </si>
  <si>
    <t xml:space="preserve">1 / 4 . </t>
  </si>
  <si>
    <t xml:space="preserve">1 / 5 . </t>
  </si>
  <si>
    <t xml:space="preserve">2 / 1 . </t>
  </si>
  <si>
    <t>AL4293-chA-ol2a</t>
  </si>
  <si>
    <t xml:space="preserve">2 / 2 . </t>
  </si>
  <si>
    <t xml:space="preserve">2 / 3 . </t>
  </si>
  <si>
    <t xml:space="preserve">2 / 4 . </t>
  </si>
  <si>
    <t xml:space="preserve">2 / 5 . </t>
  </si>
  <si>
    <t xml:space="preserve">3 / 1 . </t>
  </si>
  <si>
    <t>AL4293-chA-mi2a</t>
  </si>
  <si>
    <t xml:space="preserve">3 / 2 . </t>
  </si>
  <si>
    <t xml:space="preserve">4 / 1 . </t>
  </si>
  <si>
    <t>AL4293-chA-ol3a</t>
  </si>
  <si>
    <t xml:space="preserve">4 / 2 . </t>
  </si>
  <si>
    <t xml:space="preserve">4 / 3 . </t>
  </si>
  <si>
    <t xml:space="preserve">5 / 1 . </t>
  </si>
  <si>
    <t>AL4293-chA-cpx1a</t>
  </si>
  <si>
    <t xml:space="preserve">5 / 2 . </t>
  </si>
  <si>
    <t xml:space="preserve">5 / 3 . </t>
  </si>
  <si>
    <t xml:space="preserve">5 / 4 . </t>
  </si>
  <si>
    <t xml:space="preserve">6 / 1 . </t>
  </si>
  <si>
    <t>AL4293-chA-cpx2a</t>
  </si>
  <si>
    <t xml:space="preserve">6 / 2 . </t>
  </si>
  <si>
    <t xml:space="preserve">6 / 3 . </t>
  </si>
  <si>
    <t xml:space="preserve">6 / 4 . </t>
  </si>
  <si>
    <t xml:space="preserve">7 / 1 . </t>
  </si>
  <si>
    <t>AL4284-chA-ol1a</t>
  </si>
  <si>
    <t xml:space="preserve">7 / 2 . </t>
  </si>
  <si>
    <t xml:space="preserve">7 / 3 . </t>
  </si>
  <si>
    <t xml:space="preserve">7 / 4 . </t>
  </si>
  <si>
    <t xml:space="preserve">7 / 5 . </t>
  </si>
  <si>
    <t xml:space="preserve">8 / 1 . </t>
  </si>
  <si>
    <t>AL4284-chA-spn1a</t>
  </si>
  <si>
    <t xml:space="preserve">8 / 2 . </t>
  </si>
  <si>
    <t xml:space="preserve">8 / 3 . </t>
  </si>
  <si>
    <t xml:space="preserve">8 / 4 . </t>
  </si>
  <si>
    <t xml:space="preserve">8 / 5 . </t>
  </si>
  <si>
    <t xml:space="preserve">9 / 1 . </t>
  </si>
  <si>
    <t>AL4284-chA-spn2a</t>
  </si>
  <si>
    <t xml:space="preserve">9 / 2 . </t>
  </si>
  <si>
    <t xml:space="preserve">9 / 3 . </t>
  </si>
  <si>
    <t xml:space="preserve">9 / 4 . </t>
  </si>
  <si>
    <t xml:space="preserve">9 / 5 . </t>
  </si>
  <si>
    <t xml:space="preserve">9 / 6 . </t>
  </si>
  <si>
    <t xml:space="preserve">9 / 7 . </t>
  </si>
  <si>
    <t xml:space="preserve">10 / 1 . </t>
  </si>
  <si>
    <t>AL4284-chA-ol2a</t>
  </si>
  <si>
    <t xml:space="preserve">10 / 2 . </t>
  </si>
  <si>
    <t xml:space="preserve">10 / 3 . </t>
  </si>
  <si>
    <t xml:space="preserve">10 / 4 . </t>
  </si>
  <si>
    <t xml:space="preserve">10 / 5 . </t>
  </si>
  <si>
    <t xml:space="preserve">10 / 6 . </t>
  </si>
  <si>
    <t xml:space="preserve">10 / 7 . </t>
  </si>
  <si>
    <t xml:space="preserve">11 / 1 . </t>
  </si>
  <si>
    <t>AL4284-chA-spn3a</t>
  </si>
  <si>
    <t xml:space="preserve">11 / 2 . </t>
  </si>
  <si>
    <t xml:space="preserve">11 / 3 . </t>
  </si>
  <si>
    <t xml:space="preserve">11 / 4 . </t>
  </si>
  <si>
    <t xml:space="preserve">11 / 5 . </t>
  </si>
  <si>
    <t xml:space="preserve">12 / 1 . </t>
  </si>
  <si>
    <t>AL4284-chA-ol3a</t>
  </si>
  <si>
    <t xml:space="preserve">12 / 2 . </t>
  </si>
  <si>
    <t xml:space="preserve">12 / 3 . </t>
  </si>
  <si>
    <t xml:space="preserve">12 / 4 . </t>
  </si>
  <si>
    <t xml:space="preserve">13 / 1 . </t>
  </si>
  <si>
    <t>AL4284-chA-spn4a</t>
  </si>
  <si>
    <t xml:space="preserve">13 / 2 . </t>
  </si>
  <si>
    <t xml:space="preserve">13 / 3 . </t>
  </si>
  <si>
    <t xml:space="preserve">13 / 4 . </t>
  </si>
  <si>
    <t xml:space="preserve">14 / 1 . </t>
  </si>
  <si>
    <t>AL4284-chA-gls1a</t>
  </si>
  <si>
    <t xml:space="preserve">14 / 2 . </t>
  </si>
  <si>
    <t xml:space="preserve">14 / 3 . </t>
  </si>
  <si>
    <t xml:space="preserve">14 / 4 . </t>
  </si>
  <si>
    <t xml:space="preserve">14 / 5 . </t>
  </si>
  <si>
    <t xml:space="preserve">15 / 1 . </t>
  </si>
  <si>
    <t>AL4284-chA-fsp1a</t>
  </si>
  <si>
    <t xml:space="preserve">15 / 2 . </t>
  </si>
  <si>
    <t xml:space="preserve">15 / 3 . </t>
  </si>
  <si>
    <t xml:space="preserve">15 / 4 . </t>
  </si>
  <si>
    <t xml:space="preserve">16 / 1 . </t>
  </si>
  <si>
    <t>AL4284-chA-gls2a</t>
  </si>
  <si>
    <t xml:space="preserve">16 / 2 . </t>
  </si>
  <si>
    <t xml:space="preserve">16 / 3 . </t>
  </si>
  <si>
    <t xml:space="preserve">16 / 4 . </t>
  </si>
  <si>
    <t xml:space="preserve">16 / 5 . </t>
  </si>
  <si>
    <t xml:space="preserve">17 / 1 . </t>
  </si>
  <si>
    <t>AL4284-chA-fsp2a</t>
  </si>
  <si>
    <t xml:space="preserve">17 / 2 . </t>
  </si>
  <si>
    <t xml:space="preserve">17 / 3 . </t>
  </si>
  <si>
    <t xml:space="preserve">17 / 4 . </t>
  </si>
  <si>
    <t xml:space="preserve">18 / 1 . </t>
  </si>
  <si>
    <t>AL4448-ch1-ol1a</t>
  </si>
  <si>
    <t xml:space="preserve">18 / 2 . </t>
  </si>
  <si>
    <t xml:space="preserve">18 / 3 . </t>
  </si>
  <si>
    <t xml:space="preserve">18 / 4 . </t>
  </si>
  <si>
    <t xml:space="preserve">18 / 5 . </t>
  </si>
  <si>
    <t xml:space="preserve">19 / 1 . </t>
  </si>
  <si>
    <t>AL4327-ch3-opx1a</t>
  </si>
  <si>
    <t xml:space="preserve">19 / 2 . </t>
  </si>
  <si>
    <t xml:space="preserve">19 / 3 . </t>
  </si>
  <si>
    <t xml:space="preserve">19 / 4 . </t>
  </si>
  <si>
    <t xml:space="preserve">19 / 5 . </t>
  </si>
  <si>
    <t xml:space="preserve">20 / 1 . </t>
  </si>
  <si>
    <t>AL4327-ch3-ol1a</t>
  </si>
  <si>
    <t xml:space="preserve">20 / 2 . </t>
  </si>
  <si>
    <t xml:space="preserve">20 / 3 . </t>
  </si>
  <si>
    <t xml:space="preserve">21 / 1 . </t>
  </si>
  <si>
    <t>AL4327-ch3-cpx1a</t>
  </si>
  <si>
    <t xml:space="preserve">21 / 2 . </t>
  </si>
  <si>
    <t xml:space="preserve">21 / 3 . </t>
  </si>
  <si>
    <t xml:space="preserve">21 / 4 . </t>
  </si>
  <si>
    <t xml:space="preserve">22 / 1 . </t>
  </si>
  <si>
    <t>AL4327-ch3-opx2a</t>
  </si>
  <si>
    <t xml:space="preserve">22 / 2 . </t>
  </si>
  <si>
    <t xml:space="preserve">22 / 3 . </t>
  </si>
  <si>
    <t xml:space="preserve">22 / 4 . </t>
  </si>
  <si>
    <t xml:space="preserve">23 / 1 . </t>
  </si>
  <si>
    <t>AL4327-ch3-ol2a</t>
  </si>
  <si>
    <t xml:space="preserve">23 / 2 . </t>
  </si>
  <si>
    <t xml:space="preserve">23 / 3 . </t>
  </si>
  <si>
    <t xml:space="preserve">23 / 4 . </t>
  </si>
  <si>
    <t xml:space="preserve">24 / 1 . </t>
  </si>
  <si>
    <t>AL4327-ch3-cpx2a</t>
  </si>
  <si>
    <t xml:space="preserve">24 / 2 . </t>
  </si>
  <si>
    <t xml:space="preserve">24 / 3 . </t>
  </si>
  <si>
    <t xml:space="preserve">25 / 1 . </t>
  </si>
  <si>
    <t>AL4327-ch4-opx1a</t>
  </si>
  <si>
    <t xml:space="preserve">25 / 2 . </t>
  </si>
  <si>
    <t xml:space="preserve">25 / 3 . </t>
  </si>
  <si>
    <t xml:space="preserve">25 / 4 . </t>
  </si>
  <si>
    <t xml:space="preserve">26 / 1 . </t>
  </si>
  <si>
    <t>AL4327-ch4-cpx1a</t>
  </si>
  <si>
    <t xml:space="preserve">26 / 2 . </t>
  </si>
  <si>
    <t xml:space="preserve">26 / 3 . </t>
  </si>
  <si>
    <t xml:space="preserve">26 / 4 . </t>
  </si>
  <si>
    <t xml:space="preserve">27 / 1 . </t>
  </si>
  <si>
    <t>AL4327-ch4-ol1a</t>
  </si>
  <si>
    <t xml:space="preserve">27 / 2 . </t>
  </si>
  <si>
    <t xml:space="preserve">27 / 3 . </t>
  </si>
  <si>
    <t xml:space="preserve">28 / 1 . </t>
  </si>
  <si>
    <t>AL4327-ch4-opx2a</t>
  </si>
  <si>
    <t xml:space="preserve">28 / 2 . </t>
  </si>
  <si>
    <t xml:space="preserve">28 / 3 . </t>
  </si>
  <si>
    <t xml:space="preserve">29 / 1 . </t>
  </si>
  <si>
    <t>AL4327-ch6-ol1a</t>
  </si>
  <si>
    <t xml:space="preserve">29 / 2 . </t>
  </si>
  <si>
    <t xml:space="preserve">29 / 3 . </t>
  </si>
  <si>
    <t xml:space="preserve">29 / 4 . </t>
  </si>
  <si>
    <t xml:space="preserve">30 / 1 . </t>
  </si>
  <si>
    <t>AL4327-ch6-ol2a</t>
  </si>
  <si>
    <t xml:space="preserve">30 / 2 . </t>
  </si>
  <si>
    <t xml:space="preserve">30 / 3 . </t>
  </si>
  <si>
    <t xml:space="preserve">30 / 4 . </t>
  </si>
  <si>
    <t xml:space="preserve">31 / 1 . </t>
  </si>
  <si>
    <t>AL4327-ch5-ol1a</t>
  </si>
  <si>
    <t xml:space="preserve">31 / 2 . </t>
  </si>
  <si>
    <t xml:space="preserve">31 / 3 . </t>
  </si>
  <si>
    <t xml:space="preserve">31 / 4 . </t>
  </si>
  <si>
    <t xml:space="preserve">31 / 5 . </t>
  </si>
  <si>
    <t xml:space="preserve">32 / 1 . </t>
  </si>
  <si>
    <t>AL4327-ch5-ol1b</t>
  </si>
  <si>
    <t xml:space="preserve">32 / 2 . </t>
  </si>
  <si>
    <t xml:space="preserve">32 / 3 . </t>
  </si>
  <si>
    <t xml:space="preserve">32 / 4 . </t>
  </si>
  <si>
    <t xml:space="preserve">33 / 1 . </t>
  </si>
  <si>
    <t>AL4327-ch5-opx1a</t>
  </si>
  <si>
    <t xml:space="preserve">33 / 2 . </t>
  </si>
  <si>
    <t xml:space="preserve">33 / 3 . </t>
  </si>
  <si>
    <t xml:space="preserve">33 / 4 . </t>
  </si>
  <si>
    <t xml:space="preserve">34 / 1 . </t>
  </si>
  <si>
    <t>AL4327-ch8-opx1a</t>
  </si>
  <si>
    <t xml:space="preserve">34 / 2 . </t>
  </si>
  <si>
    <t xml:space="preserve">34 / 3 . </t>
  </si>
  <si>
    <t xml:space="preserve">34 / 4 . </t>
  </si>
  <si>
    <t xml:space="preserve">35 / 1 . </t>
  </si>
  <si>
    <t>AL4327-ch8-ol1a</t>
  </si>
  <si>
    <t xml:space="preserve">35 / 2 . </t>
  </si>
  <si>
    <t xml:space="preserve">35 / 3 . </t>
  </si>
  <si>
    <t xml:space="preserve">35 / 4 . </t>
  </si>
  <si>
    <t xml:space="preserve">36 / 1 . </t>
  </si>
  <si>
    <t>AL4327-ch8-cpx1a</t>
  </si>
  <si>
    <t xml:space="preserve">36 / 2 . </t>
  </si>
  <si>
    <t xml:space="preserve">36 / 3 . </t>
  </si>
  <si>
    <t xml:space="preserve">36 / 4 . </t>
  </si>
  <si>
    <t xml:space="preserve">36 / 5 . </t>
  </si>
  <si>
    <t xml:space="preserve">37 / 1 . </t>
  </si>
  <si>
    <t>AL4327-ch8-ol2a</t>
  </si>
  <si>
    <t xml:space="preserve">37 / 2 . </t>
  </si>
  <si>
    <t xml:space="preserve">37 / 3 . </t>
  </si>
  <si>
    <t xml:space="preserve">37 / 4 . </t>
  </si>
  <si>
    <t xml:space="preserve">37 / 5 . </t>
  </si>
  <si>
    <t xml:space="preserve">38 / 1 . </t>
  </si>
  <si>
    <t>AL4327-ch8-gls1a</t>
  </si>
  <si>
    <t xml:space="preserve">38 / 2 . </t>
  </si>
  <si>
    <t xml:space="preserve">38 / 3 . </t>
  </si>
  <si>
    <t xml:space="preserve">38 / 4 . </t>
  </si>
  <si>
    <t xml:space="preserve">38 / 5 . </t>
  </si>
  <si>
    <t xml:space="preserve">38 / 6 . </t>
  </si>
  <si>
    <t xml:space="preserve">38 / 7 . </t>
  </si>
  <si>
    <t xml:space="preserve">39 / 1 . </t>
  </si>
  <si>
    <t>Karoonda-kr10-opx1a</t>
  </si>
  <si>
    <t xml:space="preserve">39 / 2 . </t>
  </si>
  <si>
    <t xml:space="preserve">39 / 3 . </t>
  </si>
  <si>
    <t xml:space="preserve">39 / 4 . </t>
  </si>
  <si>
    <t xml:space="preserve">39 / 5 . </t>
  </si>
  <si>
    <t xml:space="preserve">40 / 1 . </t>
  </si>
  <si>
    <t>Karoonda-kr10-opx2a</t>
  </si>
  <si>
    <t xml:space="preserve">40 / 2 . </t>
  </si>
  <si>
    <t xml:space="preserve">40 / 3 . </t>
  </si>
  <si>
    <t xml:space="preserve">41 / 1 . </t>
  </si>
  <si>
    <t>Karoonda-kr13-gls1a</t>
  </si>
  <si>
    <t xml:space="preserve">41 / 2 . </t>
  </si>
  <si>
    <t xml:space="preserve">41 / 3 . </t>
  </si>
  <si>
    <t xml:space="preserve">42 / 1 . </t>
  </si>
  <si>
    <t>Karoonda-kr13-ol2a</t>
  </si>
  <si>
    <t xml:space="preserve">42 / 2 . </t>
  </si>
  <si>
    <t xml:space="preserve">42 / 3 . </t>
  </si>
  <si>
    <t xml:space="preserve">42 / 4 . </t>
  </si>
  <si>
    <t xml:space="preserve">43 / 1 . </t>
  </si>
  <si>
    <t>Karoonda-kr13-gls2a</t>
  </si>
  <si>
    <t xml:space="preserve">43 / 2 . </t>
  </si>
  <si>
    <t xml:space="preserve">43 / 3 . </t>
  </si>
  <si>
    <t xml:space="preserve">44 / 1 . </t>
  </si>
  <si>
    <t>Karoonda-kr13-ol1a</t>
  </si>
  <si>
    <t xml:space="preserve">44 / 2 . </t>
  </si>
  <si>
    <t xml:space="preserve">44 / 3 . </t>
  </si>
  <si>
    <t xml:space="preserve">44 / 4 . </t>
  </si>
  <si>
    <t xml:space="preserve">44 / 5 . </t>
  </si>
  <si>
    <t xml:space="preserve">45 / 1 . </t>
  </si>
  <si>
    <t>Karoonda-kr14-ol1a</t>
  </si>
  <si>
    <t xml:space="preserve">45 / 2 . </t>
  </si>
  <si>
    <t xml:space="preserve">45 / 3 . </t>
  </si>
  <si>
    <t xml:space="preserve">45 / 4 . </t>
  </si>
  <si>
    <t xml:space="preserve">46 / 1 . </t>
  </si>
  <si>
    <t>Karoonda-kr14-ol2a</t>
  </si>
  <si>
    <t xml:space="preserve">46 / 2 . </t>
  </si>
  <si>
    <t xml:space="preserve">46 / 3 . </t>
  </si>
  <si>
    <t xml:space="preserve">46 / 4 . </t>
  </si>
  <si>
    <t xml:space="preserve">47 / 1 . </t>
  </si>
  <si>
    <t>Karoonda-kr14-cpx1a</t>
  </si>
  <si>
    <t xml:space="preserve">47 / 2 . </t>
  </si>
  <si>
    <t xml:space="preserve">47 / 3 . </t>
  </si>
  <si>
    <t xml:space="preserve">47 / 4 . </t>
  </si>
  <si>
    <t xml:space="preserve">47 / 5 . </t>
  </si>
  <si>
    <t xml:space="preserve">47 / 6 . </t>
  </si>
  <si>
    <t xml:space="preserve">48 / 1 . </t>
  </si>
  <si>
    <t>Karoonda-kr15-opx1a</t>
  </si>
  <si>
    <t xml:space="preserve">48 / 2 . </t>
  </si>
  <si>
    <t xml:space="preserve">48 / 3 . </t>
  </si>
  <si>
    <t xml:space="preserve">48 / 4 . </t>
  </si>
  <si>
    <t xml:space="preserve">48 / 5 . </t>
  </si>
  <si>
    <t xml:space="preserve">48 / 6 . </t>
  </si>
  <si>
    <t xml:space="preserve">49 / 1 . </t>
  </si>
  <si>
    <t>Karoonda-kr15-ol1a</t>
  </si>
  <si>
    <t xml:space="preserve">49 / 2 . </t>
  </si>
  <si>
    <t xml:space="preserve">49 / 3 . </t>
  </si>
  <si>
    <t xml:space="preserve">49 / 4 . </t>
  </si>
  <si>
    <t xml:space="preserve">49 / 5 . </t>
  </si>
  <si>
    <t xml:space="preserve">50 / 1 . </t>
  </si>
  <si>
    <t>Karoonda-kr15-fsp1a</t>
  </si>
  <si>
    <t xml:space="preserve">50 / 2 . </t>
  </si>
  <si>
    <t xml:space="preserve">50 / 3 . </t>
  </si>
  <si>
    <t xml:space="preserve">50 / 4 . </t>
  </si>
  <si>
    <t xml:space="preserve">51 / 1 . </t>
  </si>
  <si>
    <t>Karoonda-kr15-ol2a</t>
  </si>
  <si>
    <t xml:space="preserve">51 / 2 . </t>
  </si>
  <si>
    <t xml:space="preserve">51 / 3 . </t>
  </si>
  <si>
    <t xml:space="preserve">52 / 1 . </t>
  </si>
  <si>
    <t>Karoonda-kr16-ol1a</t>
  </si>
  <si>
    <t xml:space="preserve">52 / 2 . </t>
  </si>
  <si>
    <t xml:space="preserve">52 / 3 . </t>
  </si>
  <si>
    <t xml:space="preserve">52 / 4 . </t>
  </si>
  <si>
    <t xml:space="preserve">52 / 5 . </t>
  </si>
  <si>
    <t xml:space="preserve">52 / 6 . </t>
  </si>
  <si>
    <t xml:space="preserve">53 / 1 . </t>
  </si>
  <si>
    <t>Karoonda-kr16-fsp1a</t>
  </si>
  <si>
    <t xml:space="preserve">53 / 2 . </t>
  </si>
  <si>
    <t xml:space="preserve">54 / 1 . </t>
  </si>
  <si>
    <t>Karoonda-kr16-fsp2a</t>
  </si>
  <si>
    <t xml:space="preserve">54 / 2 . </t>
  </si>
  <si>
    <t xml:space="preserve">54 / 3 . </t>
  </si>
  <si>
    <t xml:space="preserve">54 / 4 . </t>
  </si>
  <si>
    <t xml:space="preserve">55 / 1 . </t>
  </si>
  <si>
    <t>Karoonda-kr16-ol2a</t>
  </si>
  <si>
    <t xml:space="preserve">55 / 2 . </t>
  </si>
  <si>
    <t xml:space="preserve">55 / 3 . </t>
  </si>
  <si>
    <t xml:space="preserve">55 / 4 . </t>
  </si>
  <si>
    <t xml:space="preserve">56 / 1 . </t>
  </si>
  <si>
    <t>Karoonda-kr16-ol3a</t>
  </si>
  <si>
    <t xml:space="preserve">56 / 2 . </t>
  </si>
  <si>
    <t xml:space="preserve">56 / 3 . </t>
  </si>
  <si>
    <t xml:space="preserve">57 / 1 . </t>
  </si>
  <si>
    <t>Karoonda-kr16-opx1a</t>
  </si>
  <si>
    <t xml:space="preserve">57 / 2 . </t>
  </si>
  <si>
    <t xml:space="preserve">57 / 3 . </t>
  </si>
  <si>
    <t xml:space="preserve">58 / 1 . </t>
  </si>
  <si>
    <t>Karoonda-kr16-opx2a</t>
  </si>
  <si>
    <t xml:space="preserve">58 / 2 . </t>
  </si>
  <si>
    <t xml:space="preserve">58 / 3 . </t>
  </si>
  <si>
    <t xml:space="preserve">59 / 1 . </t>
  </si>
  <si>
    <t>Karoonda-kr18-fsp1a</t>
  </si>
  <si>
    <t xml:space="preserve">59 / 2 . </t>
  </si>
  <si>
    <t xml:space="preserve">59 / 3 . </t>
  </si>
  <si>
    <t xml:space="preserve">59 / 4 . </t>
  </si>
  <si>
    <t xml:space="preserve">60 / 1 . </t>
  </si>
  <si>
    <t>Karoonda-kr18-ol1a</t>
  </si>
  <si>
    <t xml:space="preserve">60 / 2 . </t>
  </si>
  <si>
    <t xml:space="preserve">60 / 3 . </t>
  </si>
  <si>
    <t xml:space="preserve">60 / 4 . </t>
  </si>
  <si>
    <t xml:space="preserve">60 / 5 . </t>
  </si>
  <si>
    <t xml:space="preserve">61 / 1 . </t>
  </si>
  <si>
    <t>Karoonda-kr18-opx1a</t>
  </si>
  <si>
    <t xml:space="preserve">61 / 2 . </t>
  </si>
  <si>
    <t xml:space="preserve">61 / 3 . </t>
  </si>
  <si>
    <t xml:space="preserve">61 / 4 . </t>
  </si>
  <si>
    <t xml:space="preserve">62 / 1 . </t>
  </si>
  <si>
    <t xml:space="preserve">62 / 2 . </t>
  </si>
  <si>
    <t xml:space="preserve">62 / 3 . </t>
  </si>
  <si>
    <t xml:space="preserve">62 / 4 . </t>
  </si>
  <si>
    <t xml:space="preserve">62 / 5 . </t>
  </si>
  <si>
    <t>Bjurbole-ch7-ol1a</t>
  </si>
  <si>
    <t xml:space="preserve">1 / 6 . </t>
  </si>
  <si>
    <t xml:space="preserve">1 / 7 . </t>
  </si>
  <si>
    <t>Bjurbole-ch7-cpx1a</t>
  </si>
  <si>
    <t>Bjurbole-ch7-ol2a</t>
  </si>
  <si>
    <t xml:space="preserve">3 / 3 . </t>
  </si>
  <si>
    <t xml:space="preserve">3 / 4 . </t>
  </si>
  <si>
    <t xml:space="preserve">3 / 5 . </t>
  </si>
  <si>
    <t xml:space="preserve">3 / 6 . </t>
  </si>
  <si>
    <t>Bjurbole-ch7-cpx2a</t>
  </si>
  <si>
    <t xml:space="preserve">4 / 4 . </t>
  </si>
  <si>
    <t xml:space="preserve">4 / 5 . </t>
  </si>
  <si>
    <t xml:space="preserve">4 / 6 . </t>
  </si>
  <si>
    <t>Bjurbole-ch7-xx1a</t>
  </si>
  <si>
    <t>Bjurbole-ch7-ol3a</t>
  </si>
  <si>
    <t>Karoonda-kr25-ch-xx1a</t>
  </si>
  <si>
    <t>Karoonda-kr25-ch-ol1a</t>
  </si>
  <si>
    <t>Karoonda-kr25-ch-xx2a</t>
  </si>
  <si>
    <t>Karoonda-kr25-ch-xx3a</t>
  </si>
  <si>
    <t>Karoonda-kr25-ch-ol2a</t>
  </si>
  <si>
    <t xml:space="preserve">5 / 5 . </t>
  </si>
  <si>
    <t>Karoonda-kr23-ch-ol1a</t>
  </si>
  <si>
    <t xml:space="preserve">6 / 5 . </t>
  </si>
  <si>
    <t xml:space="preserve">6 / 6 . </t>
  </si>
  <si>
    <t>Karoonda-kr23-ch-ol2a</t>
  </si>
  <si>
    <t>Karoonda-kr22-ch-ol1a</t>
  </si>
  <si>
    <t xml:space="preserve">8 / 6 . </t>
  </si>
  <si>
    <t>Karoonda-kr22-ch-spn1a</t>
  </si>
  <si>
    <t>Karoonda-kr22-ch-spn2a</t>
  </si>
  <si>
    <t>Karoonda-kr22-ch-fsp1a</t>
  </si>
  <si>
    <t>Karoonda-kr22-ch-ol2a</t>
  </si>
  <si>
    <t xml:space="preserve">12 / 5 . </t>
  </si>
  <si>
    <t>Karoonda-kr22-ch-cpx1a</t>
  </si>
  <si>
    <t>AL4237-ch1-ol1</t>
  </si>
  <si>
    <t>AL4237-ch1-ol2a</t>
  </si>
  <si>
    <t>AL4237-ch1-ol3a</t>
  </si>
  <si>
    <t>AL4237-ch1-ol4a</t>
  </si>
  <si>
    <t xml:space="preserve">17 / 5 . </t>
  </si>
  <si>
    <t>AL4237-ch1-ol5a</t>
  </si>
  <si>
    <t>AL4308-chA-ol1a</t>
  </si>
  <si>
    <t>AL4308-chA-opx1a</t>
  </si>
  <si>
    <t xml:space="preserve">20 / 4 . </t>
  </si>
  <si>
    <t xml:space="preserve">20 / 5 . </t>
  </si>
  <si>
    <t>AL4308-chA-xx1a</t>
  </si>
  <si>
    <t xml:space="preserve">21 / 5 . </t>
  </si>
  <si>
    <t>AL4308-chA-ol2a</t>
  </si>
  <si>
    <t>AL4308-chA-ol3a</t>
  </si>
  <si>
    <t>AL4308-chA-opx2a</t>
  </si>
  <si>
    <t xml:space="preserve">24 / 4 . </t>
  </si>
  <si>
    <t xml:space="preserve">24 / 5 . 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</si>
  <si>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</si>
  <si>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</si>
  <si>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</si>
  <si>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</si>
  <si>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</si>
  <si>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</si>
  <si>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</si>
  <si>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</si>
  <si>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</si>
  <si>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</si>
  <si>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Ni</t>
  </si>
  <si>
    <t>O</t>
  </si>
  <si>
    <t>1.#INF</t>
  </si>
  <si>
    <t>.</t>
  </si>
  <si>
    <t>n</t>
  </si>
  <si>
    <t>total</t>
  </si>
  <si>
    <t xml:space="preserve">19/3. </t>
  </si>
  <si>
    <t xml:space="preserve">19/4. </t>
  </si>
  <si>
    <t xml:space="preserve">19/5. </t>
  </si>
  <si>
    <t>count:</t>
  </si>
  <si>
    <t>average:</t>
  </si>
  <si>
    <t xml:space="preserve">22/1. </t>
  </si>
  <si>
    <t xml:space="preserve">22/2. </t>
  </si>
  <si>
    <t xml:space="preserve">22/3. </t>
  </si>
  <si>
    <t xml:space="preserve">22/4. </t>
  </si>
  <si>
    <t xml:space="preserve">23/1. </t>
  </si>
  <si>
    <t xml:space="preserve">23/2. </t>
  </si>
  <si>
    <t xml:space="preserve">23/3. </t>
  </si>
  <si>
    <t>ALL  AL4308-chA-olivine</t>
  </si>
  <si>
    <t>Formula:</t>
  </si>
  <si>
    <t>Mg# = Mg/(Fe+Mn+Mg+Ni+Ca):</t>
  </si>
  <si>
    <t xml:space="preserve">20/1. </t>
  </si>
  <si>
    <t xml:space="preserve">20/2. </t>
  </si>
  <si>
    <t xml:space="preserve">20/3. </t>
  </si>
  <si>
    <t xml:space="preserve">20/4. </t>
  </si>
  <si>
    <t xml:space="preserve">20/5. </t>
  </si>
  <si>
    <t xml:space="preserve">24/1. </t>
  </si>
  <si>
    <t xml:space="preserve">24/2. </t>
  </si>
  <si>
    <t xml:space="preserve">24/3. </t>
  </si>
  <si>
    <t xml:space="preserve">24/4. </t>
  </si>
  <si>
    <t xml:space="preserve">24/5. </t>
  </si>
  <si>
    <t>ALL  AL4308-chA-opx</t>
  </si>
  <si>
    <t>Al# = Al/(Si+Ti+Al+Cr):</t>
  </si>
  <si>
    <t xml:space="preserve">21/2. </t>
  </si>
  <si>
    <t xml:space="preserve">21/3. </t>
  </si>
  <si>
    <t xml:space="preserve">21/4. </t>
  </si>
  <si>
    <t xml:space="preserve">21/5. </t>
  </si>
  <si>
    <t xml:space="preserve">14/1. </t>
  </si>
  <si>
    <t xml:space="preserve">14/2. </t>
  </si>
  <si>
    <t xml:space="preserve">14/3. </t>
  </si>
  <si>
    <t xml:space="preserve">14/4. </t>
  </si>
  <si>
    <t xml:space="preserve">14/5. </t>
  </si>
  <si>
    <t xml:space="preserve">15/1. </t>
  </si>
  <si>
    <t xml:space="preserve">15/2. </t>
  </si>
  <si>
    <t xml:space="preserve">15/3. </t>
  </si>
  <si>
    <t xml:space="preserve">15/4. </t>
  </si>
  <si>
    <t xml:space="preserve">16/1. </t>
  </si>
  <si>
    <t xml:space="preserve">16/3. </t>
  </si>
  <si>
    <t xml:space="preserve">17/1. </t>
  </si>
  <si>
    <t xml:space="preserve">17/2. </t>
  </si>
  <si>
    <t xml:space="preserve">17/3. </t>
  </si>
  <si>
    <t xml:space="preserve">17/4. </t>
  </si>
  <si>
    <t xml:space="preserve">17/5. </t>
  </si>
  <si>
    <t xml:space="preserve">18/1. </t>
  </si>
  <si>
    <t xml:space="preserve">18/2. </t>
  </si>
  <si>
    <t xml:space="preserve">18/3. </t>
  </si>
  <si>
    <t>All AL4237-ch1-olivine:</t>
  </si>
  <si>
    <t xml:space="preserve">31/1. </t>
  </si>
  <si>
    <t xml:space="preserve">31/2. </t>
  </si>
  <si>
    <t xml:space="preserve">31/3. </t>
  </si>
  <si>
    <t xml:space="preserve">31/4. </t>
  </si>
  <si>
    <t xml:space="preserve">31/5. </t>
  </si>
  <si>
    <t xml:space="preserve">32/2. </t>
  </si>
  <si>
    <t xml:space="preserve">32/3. </t>
  </si>
  <si>
    <t xml:space="preserve">32/4. </t>
  </si>
  <si>
    <t>All AL4237-ch5-olivine:</t>
  </si>
  <si>
    <t xml:space="preserve">33/1. </t>
  </si>
  <si>
    <t xml:space="preserve">33/2. </t>
  </si>
  <si>
    <t xml:space="preserve">33/3. </t>
  </si>
  <si>
    <t xml:space="preserve">33/4. </t>
  </si>
  <si>
    <t xml:space="preserve">18/4. </t>
  </si>
  <si>
    <t xml:space="preserve">18/5. </t>
  </si>
  <si>
    <t>Phase xx1 is probably the glass phase (mesostasis) and NOT quench pyroxene. See x-ray maps.</t>
  </si>
  <si>
    <t>Note: This opx is included in olivine grain ol3.</t>
  </si>
  <si>
    <t>General Silicate data January 2009</t>
  </si>
  <si>
    <t>**</t>
  </si>
  <si>
    <t>P2O5</t>
  </si>
  <si>
    <t>AL4327-ch2-x1</t>
  </si>
  <si>
    <t>17/01/2009 12:43:59</t>
  </si>
  <si>
    <t>AL4327-ch2-x2</t>
  </si>
  <si>
    <t>17/01/2009 12:59:56</t>
  </si>
  <si>
    <t>AL4327-ch2-x3</t>
  </si>
  <si>
    <t>17/01/2009 13:08:26</t>
  </si>
  <si>
    <t>AL4327-ch2-x4</t>
  </si>
  <si>
    <t>17/01/2009 13:15:11</t>
  </si>
  <si>
    <t>AL4327-ch2-x5</t>
  </si>
  <si>
    <t>17/01/2009 13:21:20</t>
  </si>
  <si>
    <t>AL4327-ch2-x6</t>
  </si>
  <si>
    <t>17/01/2009 13:28:52</t>
  </si>
  <si>
    <t>AL4327-ch2-x7</t>
  </si>
  <si>
    <t>17/01/2009 13:36:44</t>
  </si>
  <si>
    <t>AL4327-ch2-x8</t>
  </si>
  <si>
    <t>17/01/2009 13:43:34</t>
  </si>
  <si>
    <t>AL4327-ch2-x9</t>
  </si>
  <si>
    <t>17/01/2009 13:50:23</t>
  </si>
  <si>
    <t>AL4327-ch2-x10</t>
  </si>
  <si>
    <t>17/01/2009 13:56:45</t>
  </si>
  <si>
    <t>AL4327-ch2-x11</t>
  </si>
  <si>
    <t>17/01/2009 14:06:06</t>
  </si>
  <si>
    <t>AL4327-ch2-x12</t>
  </si>
  <si>
    <t>17/01/2009 14:13:52</t>
  </si>
  <si>
    <t>AL4327-ch2-x13</t>
  </si>
  <si>
    <t>17/01/2009 14:21:19</t>
  </si>
  <si>
    <t>AL4327-ch2-x14</t>
  </si>
  <si>
    <t>17/01/2009 14:28:19</t>
  </si>
  <si>
    <t>AL4327-ch2-x15</t>
  </si>
  <si>
    <t>17/01/2009 14:34:14</t>
  </si>
  <si>
    <t>AL4327-ch2-x16</t>
  </si>
  <si>
    <t>17/01/2009 14:40:10</t>
  </si>
  <si>
    <t>AL4327-ch2-x17</t>
  </si>
  <si>
    <t>17/01/2009 14:46:35</t>
  </si>
  <si>
    <t>ALchon3-090117b</t>
  </si>
  <si>
    <t>17/01/2009 14:58:38</t>
  </si>
  <si>
    <t>AL4308-chA-x2</t>
  </si>
  <si>
    <t>17/01/2009 15:05:37</t>
  </si>
  <si>
    <t>AL4308-chA-x3</t>
  </si>
  <si>
    <t>17/01/2009 15:11:18</t>
  </si>
  <si>
    <t>AL4308-chA-x4</t>
  </si>
  <si>
    <t>17/01/2009 15:18:11</t>
  </si>
  <si>
    <t>AL4308-chA-x5</t>
  </si>
  <si>
    <t>17/01/2009 15:26:58</t>
  </si>
  <si>
    <t>AL4308-chA-x6</t>
  </si>
  <si>
    <t>17/01/2009 15:33:23</t>
  </si>
  <si>
    <t>AL4308-chA-x7</t>
  </si>
  <si>
    <t>17/01/2009 15:42:38</t>
  </si>
  <si>
    <t>AL4308-chA-x8</t>
  </si>
  <si>
    <t>17/01/2009 15:50:05</t>
  </si>
  <si>
    <t>AL4327-ch1-x1</t>
  </si>
  <si>
    <t>17/01/2009 16:14:41</t>
  </si>
  <si>
    <t>AL4327-ch1-x2</t>
  </si>
  <si>
    <t>17/01/2009 16:25:12</t>
  </si>
  <si>
    <t>AL4327-ch1-x3</t>
  </si>
  <si>
    <t>17/01/2009 16:33:43</t>
  </si>
  <si>
    <t>AL4327-ch1-x4</t>
  </si>
  <si>
    <t>17/01/2009 16:40:01</t>
  </si>
  <si>
    <t>P</t>
  </si>
  <si>
    <t>comment</t>
  </si>
  <si>
    <t>AL4308-chA-x1</t>
  </si>
  <si>
    <t>Ti-, Al-bearing OPX:</t>
  </si>
  <si>
    <t>Forsteritic Olivine:</t>
  </si>
  <si>
    <t>Spinel:</t>
  </si>
  <si>
    <t>Mesostasis:</t>
  </si>
  <si>
    <t>AL4308-chA-x7-OL</t>
  </si>
  <si>
    <t>AL4308-chA-x8-OPX</t>
  </si>
  <si>
    <t xml:space="preserve">feldspar(?) : </t>
  </si>
  <si>
    <t>BASIC DATA:</t>
  </si>
  <si>
    <t>AW oxygen:</t>
  </si>
  <si>
    <t>cations:</t>
  </si>
  <si>
    <t>oxygens:</t>
  </si>
  <si>
    <t>cation charge:</t>
  </si>
  <si>
    <t>cation AW:</t>
  </si>
  <si>
    <t>oxide MW:</t>
  </si>
  <si>
    <t>el wt/ox wt:</t>
  </si>
  <si>
    <t>inverse:</t>
  </si>
  <si>
    <t>scratch (wt% / MW):</t>
  </si>
  <si>
    <t xml:space="preserve">&lt; scratch sum </t>
  </si>
  <si>
    <t>scratch (+ charges):</t>
  </si>
  <si>
    <t xml:space="preserve">  &lt; factor=(2*#oxy)/sum+charges</t>
  </si>
  <si>
    <t>&lt; # of oxygens</t>
  </si>
  <si>
    <t xml:space="preserve">19/1. </t>
  </si>
  <si>
    <t xml:space="preserve">21/1. </t>
  </si>
  <si>
    <t xml:space="preserve">16/2. </t>
  </si>
  <si>
    <t xml:space="preserve">16/4. </t>
  </si>
  <si>
    <t xml:space="preserve">16/5. </t>
  </si>
  <si>
    <t xml:space="preserve">32/1. </t>
  </si>
  <si>
    <t xml:space="preserve">19/2. </t>
  </si>
  <si>
    <t>Al - Ca =</t>
  </si>
  <si>
    <t>Al + Si + Fe =</t>
  </si>
  <si>
    <t>Ca + Na =</t>
  </si>
  <si>
    <t>Ca-rich pyroxene:</t>
  </si>
  <si>
    <t xml:space="preserve">  This is a glass, viz: High TiO2, MgO; no feldspar or melilite stoichiometry.</t>
  </si>
  <si>
    <t>Groundmass:</t>
  </si>
  <si>
    <t>Cr and Mn contents highly variable.</t>
  </si>
  <si>
    <t>All AL4448-ch1-olivine:</t>
  </si>
  <si>
    <t>Oxide weight percent data from CAMECA SX100 electron microprobe.  Data collected January 2009, ten micron diameter beam.</t>
  </si>
  <si>
    <t>AL4308-chA</t>
  </si>
  <si>
    <t>AL4327-ch5</t>
  </si>
  <si>
    <t>AL4448-ch1</t>
  </si>
  <si>
    <t>glass</t>
  </si>
  <si>
    <t>olivine</t>
  </si>
  <si>
    <t>TAP</t>
  </si>
  <si>
    <t>LLiF</t>
  </si>
  <si>
    <t>LPET</t>
  </si>
  <si>
    <t>PET</t>
  </si>
  <si>
    <t>MgCr2O4</t>
  </si>
  <si>
    <t>blk 5</t>
  </si>
  <si>
    <t>blk 1</t>
  </si>
  <si>
    <t>blk 3</t>
  </si>
  <si>
    <t>blk 2</t>
  </si>
  <si>
    <t>blk 4</t>
  </si>
  <si>
    <t>AL4293-chA</t>
  </si>
  <si>
    <t>AL4284-chA</t>
  </si>
  <si>
    <t>opx</t>
  </si>
  <si>
    <t>cpx</t>
  </si>
  <si>
    <t>AL4327-ch4</t>
  </si>
  <si>
    <t>AL4327-ch3</t>
  </si>
  <si>
    <t>AL4327-ch6</t>
  </si>
  <si>
    <t>Bjurbole-ch7</t>
  </si>
  <si>
    <t>xtal</t>
  </si>
  <si>
    <t>spec</t>
  </si>
  <si>
    <t>DSE081006-sil-chon1-all.xls</t>
  </si>
  <si>
    <t>DSE081007-sil-chon2-all.xls</t>
  </si>
  <si>
    <t>DSE081014-sil-chon3-all.xls</t>
  </si>
  <si>
    <t>15/40</t>
  </si>
  <si>
    <t>P-Fe-Co (2x)</t>
  </si>
  <si>
    <t>BSE-Al-Mn-Ti-Na-Ca; Si-Ni-Cr-Mg-S</t>
  </si>
  <si>
    <t>BSE-Mg-Mn-Cr-Al-Ti</t>
  </si>
  <si>
    <t>Si-S-Fe</t>
  </si>
  <si>
    <t>15/20</t>
  </si>
  <si>
    <t>BSE-Na-Ni-Ca-Mg-Al</t>
  </si>
  <si>
    <t>BSE-Al-Ni-Ti-Mg-Ca</t>
  </si>
  <si>
    <t>PO</t>
  </si>
  <si>
    <t>BO</t>
  </si>
  <si>
    <t>Al-rich</t>
  </si>
  <si>
    <t>POP</t>
  </si>
  <si>
    <t>note</t>
  </si>
  <si>
    <t>ms exp</t>
  </si>
  <si>
    <t>KeV/nA</t>
  </si>
  <si>
    <t>els EDS</t>
  </si>
  <si>
    <t>date</t>
  </si>
  <si>
    <t>els WDS</t>
  </si>
  <si>
    <t>AL4327-ch1</t>
  </si>
  <si>
    <t>Not part of this study.</t>
  </si>
  <si>
    <t>Kar-3970-ch10</t>
  </si>
  <si>
    <t>Kar-3970-ch13</t>
  </si>
  <si>
    <t>Kar-3970-ch14</t>
  </si>
  <si>
    <t>Kar-3970-ch15</t>
  </si>
  <si>
    <t>Kar-3970-ch17</t>
  </si>
  <si>
    <t>Kar-3970-ch18</t>
  </si>
  <si>
    <t>Kar-3970-ch22</t>
  </si>
  <si>
    <t>Kar-3970-ch23</t>
  </si>
  <si>
    <t>Kar-3970-ch25</t>
  </si>
  <si>
    <t>All-4284-chA</t>
  </si>
  <si>
    <t>All-4293-chA</t>
  </si>
  <si>
    <t>All-4308-chA</t>
  </si>
  <si>
    <t>All-4327-ch3</t>
  </si>
  <si>
    <t>All-4327-ch4</t>
  </si>
  <si>
    <t>All-4327-ch5</t>
  </si>
  <si>
    <t>All-4327-ch6</t>
  </si>
  <si>
    <t>All-4327-ch8</t>
  </si>
  <si>
    <t>All-4448-ch1</t>
  </si>
  <si>
    <t>All-4327-ch1</t>
  </si>
  <si>
    <t>res mu/pxl</t>
  </si>
  <si>
    <t>label in paper</t>
  </si>
  <si>
    <t>ALL-C1</t>
  </si>
  <si>
    <t>ALL-C7</t>
  </si>
  <si>
    <t>ALL-C11</t>
  </si>
  <si>
    <t>ALL-C9</t>
  </si>
  <si>
    <t>ALL-C2</t>
  </si>
  <si>
    <t>ALL-C3</t>
  </si>
  <si>
    <t>ALL-C4</t>
  </si>
  <si>
    <t>ALL-C5</t>
  </si>
  <si>
    <t>ALL-C6</t>
  </si>
  <si>
    <t>ALL-C8</t>
  </si>
  <si>
    <t>KR-C5</t>
  </si>
  <si>
    <t>KR-C6</t>
  </si>
  <si>
    <t>KR-C7</t>
  </si>
  <si>
    <t>KR-C1</t>
  </si>
  <si>
    <t>KR-C2</t>
  </si>
  <si>
    <t>KR-C8</t>
  </si>
  <si>
    <t>KR-C3</t>
  </si>
  <si>
    <t>KR-C4</t>
  </si>
  <si>
    <t>KR-C9</t>
  </si>
  <si>
    <t>CAI</t>
  </si>
  <si>
    <t>File 2</t>
  </si>
  <si>
    <t>File 3</t>
  </si>
  <si>
    <t>File 1</t>
  </si>
  <si>
    <t>General Silicate data 17 January 2009</t>
  </si>
  <si>
    <r>
      <t xml:space="preserve">Note:ol1 is closest to the exterior of the chondrule </t>
    </r>
    <r>
      <rPr>
        <b/>
        <sz val="8"/>
        <color rgb="FF000000"/>
        <rFont val="Arial"/>
        <family val="2"/>
      </rPr>
      <t>AL4308-chA.</t>
    </r>
  </si>
  <si>
    <t>AL4327-ch2 (CAI, not in this study)</t>
  </si>
  <si>
    <t>Feldspar:</t>
  </si>
  <si>
    <t>Olivine:</t>
  </si>
  <si>
    <t>Mg+Fe+Mn+Ca+Cr=</t>
  </si>
  <si>
    <t>All AL4284-chA-olivine:</t>
  </si>
  <si>
    <t>Al+Cr+Ti=</t>
  </si>
  <si>
    <t>Fe+Mg+Mn+Ni</t>
  </si>
  <si>
    <t>Mesostasis ??</t>
  </si>
  <si>
    <t>as feldspar:</t>
  </si>
  <si>
    <t>Ca#=Ca/(Fe+Mn+Mg+Ni+Ca):</t>
  </si>
  <si>
    <t>Ca-poor pyroxene:</t>
  </si>
  <si>
    <t>Mg# = Mg/(Fe+Mn+Mg+Ni):</t>
  </si>
  <si>
    <t>mixed</t>
  </si>
  <si>
    <t>Oxide weight percent data from CAMECA SX100 electron microprobe.  Data collected October 2008 and January 2009, one micron diameter beam.</t>
  </si>
  <si>
    <t>Kar-3970-ch10-opx1a</t>
  </si>
  <si>
    <t>Kar-3970-ch10-opx2a</t>
  </si>
  <si>
    <t>Kar-3970-ch13-gls1a</t>
  </si>
  <si>
    <t>Kar-3970-ch13-gls2a</t>
  </si>
  <si>
    <t>Kar-3970-ch13-ol1a</t>
  </si>
  <si>
    <t>Kar-3970-ch13-ol2a</t>
  </si>
  <si>
    <t>Kar-3970-ch14-cpx1a</t>
  </si>
  <si>
    <t>Kar-3970-ch14-ol1a</t>
  </si>
  <si>
    <t>Kar-3970-ch14-ol2a</t>
  </si>
  <si>
    <t>Kar-3970-ch15-fsp1a</t>
  </si>
  <si>
    <t>Kar-3970-ch15-ol1a</t>
  </si>
  <si>
    <t>Kar-3970-ch15-ol2a</t>
  </si>
  <si>
    <t>Kar-3970-ch15-opx1a</t>
  </si>
  <si>
    <t>Kar-3970-ch16-fsp1a</t>
  </si>
  <si>
    <t>Kar-3970-ch16-fsp2a</t>
  </si>
  <si>
    <t>Kar-3970-ch16-ol1a</t>
  </si>
  <si>
    <t>Kar-3970-ch16-opx1a</t>
  </si>
  <si>
    <t>Kar-3970-ch18-fsp1a</t>
  </si>
  <si>
    <t>Kar-3970-ch18-ol1a</t>
  </si>
  <si>
    <t>Kar-3970-ch18-opx1a</t>
  </si>
  <si>
    <t>Kar-3970-ch22-ch-cpx1a</t>
  </si>
  <si>
    <t>Kar-3970-ch22-ch-fsp1a</t>
  </si>
  <si>
    <t>Kar-3970-ch22-ch-ol1a</t>
  </si>
  <si>
    <t>Kar-3970-ch22-ch-ol2a</t>
  </si>
  <si>
    <t>Kar-3970-ch22-ch-spn1a</t>
  </si>
  <si>
    <t>Kar-3970-ch22-ch-spn2a</t>
  </si>
  <si>
    <t>Kar-3970-ch23-ch-ol1a</t>
  </si>
  <si>
    <t>Kar-3970-ch23-ch-ol2a</t>
  </si>
  <si>
    <t>Kar-3970-ch25-ch-ol1a</t>
  </si>
  <si>
    <t>Kar-3970-ch25-ch-ol2a</t>
  </si>
  <si>
    <t>Kar-3970-ch25-ch-xx1a</t>
  </si>
  <si>
    <t>Kar-3970-ch25-ch-xx2a</t>
  </si>
  <si>
    <t>Kar-3970-ch25-ch-xx3a</t>
  </si>
  <si>
    <t>DISCARD:</t>
  </si>
  <si>
    <t>Feldspar</t>
  </si>
  <si>
    <t>Olivine</t>
  </si>
  <si>
    <t>Low-Ca pyroxene:</t>
  </si>
  <si>
    <t>Feldspar ??</t>
  </si>
  <si>
    <t>Olivine (low sums)</t>
  </si>
  <si>
    <t>Fe+Mn+Mg+Ni+Ca</t>
  </si>
  <si>
    <t>Ca-rich pyroxene ??</t>
  </si>
  <si>
    <t>17/01/2009</t>
  </si>
  <si>
    <t xml:space="preserve">DISCARDS: </t>
  </si>
  <si>
    <t>oxide wt % TO mol%, formula, etc. recalculation worksheet</t>
  </si>
  <si>
    <t>Reordered and edited oxide weight percent data from CAMECA SX100 electron microprobe.  Data collected October 2008 and January 2009, one micron diameter beam.</t>
  </si>
  <si>
    <t>No maps were made of this chondrule.</t>
  </si>
  <si>
    <t>Karoonda</t>
  </si>
  <si>
    <t>mu/pxl</t>
  </si>
  <si>
    <t>CT date</t>
  </si>
  <si>
    <t>type</t>
  </si>
  <si>
    <t>paper</t>
  </si>
  <si>
    <t>Allende</t>
  </si>
  <si>
    <t>EPMA_lists</t>
  </si>
  <si>
    <t>CT_data</t>
  </si>
  <si>
    <t>reorder</t>
  </si>
  <si>
    <t>Reordered oxide weight % data.</t>
  </si>
  <si>
    <t>OxWt%</t>
  </si>
  <si>
    <t>DetLimPpm</t>
  </si>
  <si>
    <t>Detection limit output from SX100 EPMA</t>
  </si>
  <si>
    <t>AtomWt%</t>
  </si>
  <si>
    <t>Atomic wt% output from SX100 EPMA</t>
  </si>
  <si>
    <t>IC(CsecnA))</t>
  </si>
  <si>
    <t>Counts/sec/nA output from SX100 EPMA</t>
  </si>
  <si>
    <t>Secondary EPMA data:</t>
  </si>
  <si>
    <t>worksheets</t>
  </si>
  <si>
    <t>last edited:</t>
  </si>
  <si>
    <t>AMNH label*</t>
  </si>
  <si>
    <t>* 3 letter name, AMNH catalog #, chondrule label.</t>
  </si>
  <si>
    <t>CV3</t>
  </si>
  <si>
    <t>CK4</t>
  </si>
  <si>
    <t>tif size</t>
  </si>
  <si>
    <t>stack size</t>
  </si>
  <si>
    <t>total:</t>
  </si>
  <si>
    <t xml:space="preserve">   618,465 dirTomo1.txt</t>
  </si>
  <si>
    <t xml:space="preserve">         0 dirTomo2.txt</t>
  </si>
  <si>
    <t>&gt;          Kar-3970-ch10_Z_</t>
  </si>
  <si>
    <t>&gt;          Kar-3970-ch13_Z_</t>
  </si>
  <si>
    <t>&gt;          Kar-3970-ch14_Z_</t>
  </si>
  <si>
    <t>&gt;          Kar-3970-ch15_Z_</t>
  </si>
  <si>
    <t>&gt;          Kar-3970-ch17_Z_</t>
  </si>
  <si>
    <t>&gt;          Kar-3970-ch18_Z_</t>
  </si>
  <si>
    <t>&gt;          Kar-3970-ch22_Z_</t>
  </si>
  <si>
    <t>&gt;          Kar-3970-ch23_Z_</t>
  </si>
  <si>
    <t>&gt;          Kar-3970-ch25_Z_</t>
  </si>
  <si>
    <t>21,557,090 Kr10_Z_15fps.avi</t>
  </si>
  <si>
    <t>14,765,444 Kr13_Z_15fps.avi</t>
  </si>
  <si>
    <t>17,031,308 Kr14_Z_15fps.avi</t>
  </si>
  <si>
    <t>12,224,126 Kr15_Z_15fps.avi</t>
  </si>
  <si>
    <t>15,761,450 Kr17_Z_15fps.avi</t>
  </si>
  <si>
    <t>18,776,048 Kr18_Z_15fps.avi</t>
  </si>
  <si>
    <t>30,129,534 Kr22_Z_15fps.avi</t>
  </si>
  <si>
    <t>17,527,592 Kr23_Z_15fps.avi</t>
  </si>
  <si>
    <t>19,785,204 Kr25_Z_15fps.avi</t>
  </si>
  <si>
    <r>
      <t>CT resolution, file size, stack (folder=</t>
    </r>
    <r>
      <rPr>
        <i/>
        <sz val="10"/>
        <rFont val="Arial"/>
        <family val="2"/>
      </rPr>
      <t>name</t>
    </r>
    <r>
      <rPr>
        <sz val="10"/>
        <rFont val="Arial"/>
        <family val="2"/>
      </rPr>
      <t>_Z_8bt) size, avi movie size (bytes).</t>
    </r>
  </si>
  <si>
    <t>avi size</t>
  </si>
  <si>
    <t>stdev:</t>
  </si>
  <si>
    <t>Detection limits (from CAMECA software)</t>
  </si>
  <si>
    <t>Atom weight percent (from CAMECA software)</t>
  </si>
  <si>
    <t xml:space="preserve"> Intensity (Ix, counts/sec/nA), reported by CAMECA software.</t>
  </si>
  <si>
    <t>anorthite</t>
  </si>
  <si>
    <t>rhodonite</t>
  </si>
  <si>
    <t>rutile</t>
  </si>
  <si>
    <t>albite</t>
  </si>
  <si>
    <t>orthoclase</t>
  </si>
  <si>
    <t>diopside</t>
  </si>
  <si>
    <t>fayalite</t>
  </si>
  <si>
    <t>syn forsterite</t>
  </si>
  <si>
    <t>Ni-diopside glass</t>
  </si>
  <si>
    <t>berlinite</t>
  </si>
  <si>
    <t>crystal</t>
  </si>
  <si>
    <t>EPMA-conditions</t>
  </si>
  <si>
    <t>standard</t>
  </si>
  <si>
    <t>Lake County plagioclase</t>
  </si>
  <si>
    <t>Quebec olivine</t>
  </si>
  <si>
    <t>blk 6</t>
  </si>
  <si>
    <t>6, 7-Oct-2008:  minerals 15kV 20nA 1 micron (peak time 40 sec)</t>
  </si>
  <si>
    <t>17-Jan-2009:  glass  15kV  10nA  10 micron (peak time 60 sec)</t>
  </si>
  <si>
    <t>pass</t>
  </si>
  <si>
    <t>element</t>
  </si>
  <si>
    <t>1</t>
  </si>
  <si>
    <t>2</t>
  </si>
  <si>
    <t>3</t>
  </si>
  <si>
    <t>sample</t>
  </si>
  <si>
    <t>All-4327-ch2</t>
  </si>
  <si>
    <t>Si,Ti,Ni</t>
  </si>
  <si>
    <t>BSE-Mg,Fe,Ca,Al,S</t>
  </si>
  <si>
    <t>Mg, Ni, Ti, Al, Ca</t>
  </si>
  <si>
    <t>Si, S, Fe</t>
  </si>
  <si>
    <t>mode calculated</t>
  </si>
  <si>
    <t>Map resolution (micron/pixel), element lists on WDS and EDS spectrometers, conditions (KeV/nA), and dwell time (milliseconds).</t>
  </si>
  <si>
    <t>phase</t>
  </si>
  <si>
    <t>minimum</t>
  </si>
  <si>
    <t>maximum</t>
  </si>
  <si>
    <t>FeS</t>
  </si>
  <si>
    <t>S - Al - Si</t>
  </si>
  <si>
    <t>metal</t>
  </si>
  <si>
    <t>Fe-Ca-Si-Al-Mg</t>
  </si>
  <si>
    <t>carbonate</t>
  </si>
  <si>
    <t>Ca-Al-Si-Mg-Fe</t>
  </si>
  <si>
    <t>Mg-Ca-Al</t>
  </si>
  <si>
    <t>fraction</t>
  </si>
  <si>
    <t>percent</t>
  </si>
  <si>
    <t>unknown</t>
  </si>
  <si>
    <t>object</t>
  </si>
  <si>
    <t>masked</t>
  </si>
  <si>
    <t>ol/opx ratio:</t>
  </si>
  <si>
    <t>checksum</t>
  </si>
  <si>
    <t>Mg+Al-Ca-2*Si</t>
  </si>
  <si>
    <t>MgAl2O4-spinel</t>
  </si>
  <si>
    <t>S-Al-Si</t>
  </si>
  <si>
    <t>cc</t>
  </si>
  <si>
    <t>Ca-poor-pyroxene(opx)</t>
  </si>
  <si>
    <t>Ca-rich-pyroxene(cpx)</t>
  </si>
  <si>
    <t>Al+Si-3*(Ca+Mg+Fe)</t>
  </si>
  <si>
    <t>Na-,Al-alteration</t>
  </si>
  <si>
    <t>Ca-poor-pyroxene</t>
  </si>
  <si>
    <t>metal+phosphide</t>
  </si>
  <si>
    <t>troilite-FeS</t>
  </si>
  <si>
    <t>Ca-rich-pyroxene</t>
  </si>
  <si>
    <t>alteration=Na-Al-silicate</t>
  </si>
  <si>
    <t>SUM:</t>
  </si>
  <si>
    <t>Silicates:</t>
  </si>
  <si>
    <t>pixels</t>
  </si>
  <si>
    <t>BSE-Na-Ni-Ca-Mg-Al, Si-S-Fe</t>
  </si>
  <si>
    <t>micron/pixel</t>
  </si>
  <si>
    <t>BSE-Mg-Mn-Cr-Al-Ti, Si-S-Fe</t>
  </si>
  <si>
    <t>BSE-Mg,Fe,Ca,Al,S, Si,Ti,Ni</t>
  </si>
  <si>
    <t>Ca-poor pyroxene</t>
  </si>
  <si>
    <t>Ca-rich pyroxene</t>
  </si>
  <si>
    <t>Ca-Al</t>
  </si>
  <si>
    <t>sample:</t>
  </si>
  <si>
    <t>maps:</t>
  </si>
  <si>
    <t>resolution:</t>
  </si>
  <si>
    <t>dwell time:</t>
  </si>
  <si>
    <t>conditions:</t>
  </si>
  <si>
    <t>ms</t>
  </si>
  <si>
    <t>BSE-Al-Mn-Ti-Na-Ca; Si-Ni-Cr-Mg-S, P-Fe-Co</t>
  </si>
  <si>
    <t>criteria:</t>
  </si>
  <si>
    <t>map combination</t>
  </si>
  <si>
    <t>result:</t>
  </si>
  <si>
    <t>modes</t>
  </si>
  <si>
    <t>chemistry</t>
  </si>
  <si>
    <t>directory (folder)</t>
  </si>
  <si>
    <t>els</t>
  </si>
  <si>
    <t xml:space="preserve">individual x-ray intensity maps for the elements (tiff, 8-bit depth, 100dots-per-inch) </t>
  </si>
  <si>
    <t>3-element red-green-blue composite maps (tiff, 24-bit, 100dpi)</t>
  </si>
  <si>
    <t>files</t>
  </si>
  <si>
    <t>camera image of thin section as mapped</t>
  </si>
  <si>
    <t>els-Xmu</t>
  </si>
  <si>
    <t>separate directories for data collected under different conditions. Xmu is resolution in micron/pixel.</t>
  </si>
  <si>
    <t>These duplicate the data in "els" directories. Xmu as above.</t>
  </si>
  <si>
    <t>Output from AI as tiff or png, annotated RGB map (e.g., Si=red, Ca=green, Fe=blue)</t>
  </si>
  <si>
    <t>Adobe Illustrator (creative suite 5) stack of maps and red-green-blue (RGB) composites, annotated.</t>
  </si>
  <si>
    <t>False-color mode calculation output (see Ebel et al. 2008)</t>
  </si>
  <si>
    <t>mode</t>
  </si>
  <si>
    <t>support files for calculation of the mode (for 5 chondrules), including mask (xx) file.</t>
  </si>
  <si>
    <t>Modes-2009-Legend_1.png</t>
  </si>
  <si>
    <t>Legend for false-color mode calculation maps.</t>
  </si>
  <si>
    <t>file</t>
  </si>
  <si>
    <t>or</t>
  </si>
  <si>
    <t>sample name</t>
  </si>
  <si>
    <t>stacks of tif images, sequential slices through the chondrule volume (8 bit depth)</t>
  </si>
  <si>
    <r>
      <rPr>
        <i/>
        <sz val="10"/>
        <rFont val="Arial"/>
        <family val="2"/>
      </rPr>
      <t>name</t>
    </r>
    <r>
      <rPr>
        <sz val="10"/>
        <rFont val="Arial"/>
        <family val="2"/>
      </rPr>
      <t>_Z_8bt</t>
    </r>
  </si>
  <si>
    <r>
      <rPr>
        <i/>
        <sz val="10"/>
        <rFont val="Arial"/>
        <family val="2"/>
      </rPr>
      <t>name</t>
    </r>
    <r>
      <rPr>
        <sz val="10"/>
        <rFont val="Arial"/>
        <family val="2"/>
      </rPr>
      <t>_Z_15fps.avi</t>
    </r>
  </si>
  <si>
    <t>movie through sequential tif images (the volume) in AVI format</t>
  </si>
  <si>
    <t>These are conveniently opened in ImageJ (FIJI) NIH freeware with File&gt;Open&gt;Image Sequence</t>
  </si>
  <si>
    <t>EMP-ModeX-8.pro</t>
  </si>
  <si>
    <t>ChondruleData_12oct2018.xlsx</t>
  </si>
  <si>
    <t>This file</t>
  </si>
  <si>
    <t>files in "EMPdata"</t>
  </si>
  <si>
    <t>Back scattered electron image (BSE) of entire chondrule. Not usually annotated.</t>
  </si>
  <si>
    <r>
      <rPr>
        <i/>
        <sz val="10"/>
        <rFont val="Arial"/>
        <family val="2"/>
      </rPr>
      <t>name</t>
    </r>
    <r>
      <rPr>
        <sz val="10"/>
        <rFont val="Arial"/>
        <family val="2"/>
      </rPr>
      <t>-Xmu-all1-cs5.ai</t>
    </r>
  </si>
  <si>
    <r>
      <rPr>
        <i/>
        <sz val="10"/>
        <rFont val="Arial"/>
        <family val="2"/>
      </rPr>
      <t>name</t>
    </r>
    <r>
      <rPr>
        <sz val="10"/>
        <rFont val="Arial"/>
        <family val="2"/>
      </rPr>
      <t>-pts.JPG</t>
    </r>
  </si>
  <si>
    <r>
      <rPr>
        <i/>
        <sz val="10"/>
        <rFont val="Arial"/>
        <family val="2"/>
      </rPr>
      <t>name</t>
    </r>
    <r>
      <rPr>
        <sz val="10"/>
        <rFont val="Arial"/>
        <family val="2"/>
      </rPr>
      <t>-mode</t>
    </r>
  </si>
  <si>
    <r>
      <rPr>
        <i/>
        <sz val="10"/>
        <rFont val="Arial"/>
        <family val="2"/>
      </rPr>
      <t>name</t>
    </r>
    <r>
      <rPr>
        <sz val="10"/>
        <rFont val="Arial"/>
        <family val="2"/>
      </rPr>
      <t>-fullBSE</t>
    </r>
  </si>
  <si>
    <r>
      <rPr>
        <i/>
        <sz val="10"/>
        <rFont val="Arial"/>
        <family val="2"/>
      </rPr>
      <t>name</t>
    </r>
    <r>
      <rPr>
        <sz val="10"/>
        <rFont val="Arial"/>
        <family val="2"/>
      </rPr>
      <t>-SiCaFe (or -SCF)</t>
    </r>
  </si>
  <si>
    <t>IDL code (in ASCII) c. 2009 used to calculate modal abundances from x-ray element maps.</t>
  </si>
  <si>
    <t>AL4327-ch8</t>
  </si>
  <si>
    <t>No electron microprobe data was collected on this chondrule at AMNH.</t>
  </si>
  <si>
    <t>Data to accompany publication on chondrules separated from Allende (CV3oxA) and Karoonda (CK4)</t>
  </si>
  <si>
    <r>
      <rPr>
        <b/>
        <sz val="10"/>
        <rFont val="Arial"/>
        <family val="2"/>
      </rPr>
      <t>Table S1a:</t>
    </r>
    <r>
      <rPr>
        <sz val="10"/>
        <rFont val="Arial"/>
        <family val="2"/>
      </rPr>
      <t xml:space="preserve"> List of element maps and details of data collection.</t>
    </r>
  </si>
  <si>
    <r>
      <rPr>
        <b/>
        <sz val="10"/>
        <rFont val="Arial"/>
        <family val="2"/>
      </rPr>
      <t>Table S1b:</t>
    </r>
    <r>
      <rPr>
        <sz val="10"/>
        <rFont val="Arial"/>
        <family val="2"/>
      </rPr>
      <t xml:space="preserve"> Types of data files in "EMPdata"</t>
    </r>
  </si>
  <si>
    <r>
      <rPr>
        <b/>
        <sz val="10"/>
        <rFont val="Arial"/>
        <family val="2"/>
      </rPr>
      <t>Table S2b:</t>
    </r>
    <r>
      <rPr>
        <sz val="10"/>
        <rFont val="Arial"/>
        <family val="2"/>
      </rPr>
      <t xml:space="preserve"> Types of data files in "TOMOdata"</t>
    </r>
  </si>
  <si>
    <r>
      <rPr>
        <b/>
        <sz val="10"/>
        <rFont val="Arial"/>
        <family val="2"/>
      </rPr>
      <t>Table S2a:</t>
    </r>
    <r>
      <rPr>
        <sz val="10"/>
        <rFont val="Arial"/>
        <family val="2"/>
      </rPr>
      <t xml:space="preserve"> Chondrule CT data listing. AMNH label, name in publication,  type, CT date (mo/day/yr), </t>
    </r>
  </si>
  <si>
    <r>
      <rPr>
        <b/>
        <sz val="10"/>
        <rFont val="Arial"/>
        <family val="2"/>
      </rPr>
      <t xml:space="preserve">Table S2a: </t>
    </r>
    <r>
      <rPr>
        <sz val="10"/>
        <rFont val="Arial"/>
        <family val="2"/>
      </rPr>
      <t xml:space="preserve">Chondrule CT data listing. </t>
    </r>
  </si>
  <si>
    <r>
      <rPr>
        <b/>
        <sz val="10"/>
        <rFont val="Arial"/>
        <family val="2"/>
      </rPr>
      <t>Table S3:</t>
    </r>
    <r>
      <rPr>
        <sz val="10"/>
        <rFont val="Arial"/>
        <family val="2"/>
      </rPr>
      <t xml:space="preserve"> Chemistry of phases in chondrules.</t>
    </r>
  </si>
  <si>
    <r>
      <rPr>
        <b/>
        <sz val="10"/>
        <rFont val="Arial"/>
        <family val="2"/>
      </rPr>
      <t>Table S4:</t>
    </r>
    <r>
      <rPr>
        <sz val="10"/>
        <rFont val="Arial"/>
        <family val="2"/>
      </rPr>
      <t xml:space="preserve"> Calculated modes of 5 chondrules.</t>
    </r>
  </si>
  <si>
    <r>
      <rPr>
        <b/>
        <sz val="10"/>
        <rFont val="Arial"/>
        <family val="2"/>
      </rPr>
      <t>Table S5:</t>
    </r>
    <r>
      <rPr>
        <sz val="10"/>
        <rFont val="Arial"/>
        <family val="2"/>
      </rPr>
      <t xml:space="preserve"> Electron probe microanalysis (EPMA) conditions for quantitative analysis.</t>
    </r>
  </si>
  <si>
    <r>
      <t xml:space="preserve">Table S6: </t>
    </r>
    <r>
      <rPr>
        <sz val="10"/>
        <rFont val="Arial"/>
        <family val="2"/>
      </rPr>
      <t>Oxide weight percent data from CAMECA SX100 electron microprobe.</t>
    </r>
  </si>
  <si>
    <t>AMNH std block</t>
  </si>
  <si>
    <r>
      <rPr>
        <b/>
        <sz val="10"/>
        <rFont val="Arial"/>
        <family val="2"/>
      </rPr>
      <t>Table S4:</t>
    </r>
    <r>
      <rPr>
        <sz val="10"/>
        <rFont val="Arial"/>
        <family val="2"/>
      </rPr>
      <t xml:space="preserve"> Calculated modes of 5 Allende chondrules.</t>
    </r>
  </si>
  <si>
    <t>20-july-2020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</si>
</sst>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###"/>
  </numFmts>
  <fonts count="27" x14ac:knownFonts="1">
    <font>
      <sz val="8"/>
      <name val="Times New Roman"/>
    </font>
    <font>
      <sz val="10"/>
      <name val="Arial"/>
      <family val="2"/>
    </font>
    <font>
      <sz val="10"/>
      <name val="MS Sans Serif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i/>
      <u/>
      <sz val="8"/>
      <color indexed="8"/>
      <name val="Arial"/>
      <family val="2"/>
    </font>
    <font>
      <b/>
      <sz val="8"/>
      <color rgb="FF000000"/>
      <name val="Arial"/>
      <family val="2"/>
    </font>
    <font>
      <u/>
      <sz val="10"/>
      <name val="Times New Roman"/>
      <family val="1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</cellStyleXfs>
  <cellXfs count="195">
    <xf numFmtId="0" fontId="0" fillId="0" borderId="0" xfId="0"/>
    <xf numFmtId="0" fontId="1" fillId="0" borderId="0" xfId="2" applyNumberFormat="1" applyAlignment="1">
      <alignment horizontal="center"/>
    </xf>
    <xf numFmtId="0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0" fontId="1" fillId="0" borderId="0" xfId="2" applyNumberFormat="1" applyAlignment="1">
      <alignment horizontal="left"/>
    </xf>
    <xf numFmtId="0" fontId="4" fillId="0" borderId="0" xfId="2" applyNumberFormat="1" applyFont="1" applyAlignment="1">
      <alignment horizontal="left"/>
    </xf>
    <xf numFmtId="0" fontId="5" fillId="0" borderId="0" xfId="0" applyFont="1"/>
    <xf numFmtId="0" fontId="6" fillId="0" borderId="0" xfId="3" applyFont="1"/>
    <xf numFmtId="0" fontId="6" fillId="0" borderId="0" xfId="3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0" applyFont="1"/>
    <xf numFmtId="0" fontId="7" fillId="0" borderId="0" xfId="3" applyFont="1" applyAlignment="1">
      <alignment horizontal="right"/>
    </xf>
    <xf numFmtId="165" fontId="6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2" fontId="6" fillId="0" borderId="0" xfId="2" applyNumberFormat="1" applyFont="1" applyAlignment="1">
      <alignment horizontal="center"/>
    </xf>
    <xf numFmtId="165" fontId="6" fillId="0" borderId="0" xfId="5" applyNumberFormat="1" applyFont="1" applyAlignment="1">
      <alignment horizontal="center"/>
    </xf>
    <xf numFmtId="0" fontId="6" fillId="0" borderId="0" xfId="5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6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2" applyNumberFormat="1" applyFont="1" applyAlignment="1">
      <alignment horizontal="center"/>
    </xf>
    <xf numFmtId="0" fontId="10" fillId="0" borderId="0" xfId="2" applyNumberFormat="1" applyFont="1" applyAlignment="1">
      <alignment horizontal="left"/>
    </xf>
    <xf numFmtId="0" fontId="9" fillId="0" borderId="0" xfId="2" applyNumberFormat="1" applyFont="1" applyAlignment="1">
      <alignment horizontal="left"/>
    </xf>
    <xf numFmtId="0" fontId="6" fillId="0" borderId="0" xfId="2" applyNumberFormat="1" applyFont="1" applyAlignment="1">
      <alignment horizontal="center"/>
    </xf>
    <xf numFmtId="0" fontId="6" fillId="0" borderId="0" xfId="2" applyNumberFormat="1" applyFont="1" applyAlignment="1">
      <alignment horizontal="left"/>
    </xf>
    <xf numFmtId="22" fontId="6" fillId="0" borderId="0" xfId="2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2" applyNumberFormat="1" applyFont="1" applyAlignment="1"/>
    <xf numFmtId="0" fontId="8" fillId="0" borderId="0" xfId="0" applyNumberFormat="1" applyFont="1" applyAlignment="1"/>
    <xf numFmtId="0" fontId="8" fillId="0" borderId="0" xfId="0" applyFont="1" applyAlignment="1"/>
    <xf numFmtId="0" fontId="11" fillId="0" borderId="0" xfId="2" applyNumberFormat="1" applyFont="1" applyAlignment="1">
      <alignment horizontal="left"/>
    </xf>
    <xf numFmtId="0" fontId="12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left"/>
    </xf>
    <xf numFmtId="2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right"/>
    </xf>
    <xf numFmtId="2" fontId="11" fillId="0" borderId="0" xfId="2" applyNumberFormat="1" applyFont="1" applyAlignment="1">
      <alignment horizontal="center"/>
    </xf>
    <xf numFmtId="0" fontId="11" fillId="0" borderId="0" xfId="2" applyNumberFormat="1" applyFont="1" applyAlignment="1">
      <alignment horizontal="right"/>
    </xf>
    <xf numFmtId="164" fontId="3" fillId="0" borderId="0" xfId="2" applyNumberFormat="1" applyFont="1" applyAlignment="1">
      <alignment horizontal="center"/>
    </xf>
    <xf numFmtId="0" fontId="6" fillId="0" borderId="0" xfId="3" applyFont="1" applyAlignment="1">
      <alignment horizontal="left"/>
    </xf>
    <xf numFmtId="22" fontId="10" fillId="0" borderId="0" xfId="2" applyNumberFormat="1" applyFont="1" applyAlignment="1">
      <alignment horizontal="left"/>
    </xf>
    <xf numFmtId="0" fontId="15" fillId="0" borderId="0" xfId="2" applyNumberFormat="1" applyFont="1" applyAlignment="1">
      <alignment horizontal="center"/>
    </xf>
    <xf numFmtId="0" fontId="15" fillId="0" borderId="0" xfId="2" applyNumberFormat="1" applyFont="1" applyAlignment="1">
      <alignment horizontal="left"/>
    </xf>
    <xf numFmtId="22" fontId="6" fillId="0" borderId="0" xfId="2" applyNumberFormat="1" applyFont="1" applyAlignment="1">
      <alignment horizontal="left"/>
    </xf>
    <xf numFmtId="0" fontId="6" fillId="0" borderId="0" xfId="2" applyNumberFormat="1" applyFont="1" applyAlignment="1">
      <alignment horizontal="right"/>
    </xf>
    <xf numFmtId="0" fontId="16" fillId="0" borderId="0" xfId="2" applyNumberFormat="1" applyFont="1" applyAlignment="1">
      <alignment horizontal="center"/>
    </xf>
    <xf numFmtId="0" fontId="9" fillId="0" borderId="0" xfId="2" applyNumberFormat="1" applyFont="1" applyAlignment="1">
      <alignment horizontal="right"/>
    </xf>
    <xf numFmtId="164" fontId="6" fillId="0" borderId="0" xfId="5" applyNumberFormat="1" applyFont="1" applyAlignment="1">
      <alignment horizontal="center"/>
    </xf>
    <xf numFmtId="0" fontId="6" fillId="0" borderId="0" xfId="2" applyNumberFormat="1" applyFont="1" applyBorder="1" applyAlignment="1">
      <alignment horizontal="center"/>
    </xf>
    <xf numFmtId="0" fontId="6" fillId="0" borderId="0" xfId="2" applyNumberFormat="1" applyFont="1" applyBorder="1" applyAlignment="1">
      <alignment horizontal="right"/>
    </xf>
    <xf numFmtId="2" fontId="9" fillId="0" borderId="0" xfId="2" applyNumberFormat="1" applyFont="1" applyBorder="1" applyAlignment="1">
      <alignment horizontal="center"/>
    </xf>
    <xf numFmtId="22" fontId="6" fillId="0" borderId="0" xfId="2" applyNumberFormat="1" applyFont="1" applyBorder="1" applyAlignment="1">
      <alignment horizontal="left"/>
    </xf>
    <xf numFmtId="2" fontId="6" fillId="0" borderId="0" xfId="2" applyNumberFormat="1" applyFont="1" applyBorder="1" applyAlignment="1">
      <alignment horizontal="center"/>
    </xf>
    <xf numFmtId="0" fontId="6" fillId="0" borderId="1" xfId="2" applyNumberFormat="1" applyFont="1" applyBorder="1" applyAlignment="1">
      <alignment horizontal="center"/>
    </xf>
    <xf numFmtId="0" fontId="6" fillId="0" borderId="1" xfId="2" applyNumberFormat="1" applyFont="1" applyBorder="1" applyAlignment="1">
      <alignment horizontal="right"/>
    </xf>
    <xf numFmtId="22" fontId="6" fillId="0" borderId="1" xfId="2" applyNumberFormat="1" applyFont="1" applyBorder="1" applyAlignment="1">
      <alignment horizontal="left"/>
    </xf>
    <xf numFmtId="1" fontId="6" fillId="0" borderId="0" xfId="2" applyNumberFormat="1" applyFont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center"/>
    </xf>
    <xf numFmtId="0" fontId="11" fillId="0" borderId="0" xfId="2" applyNumberFormat="1" applyFont="1" applyAlignment="1">
      <alignment horizontal="center"/>
    </xf>
    <xf numFmtId="164" fontId="9" fillId="0" borderId="0" xfId="5" applyNumberFormat="1" applyFont="1" applyAlignment="1">
      <alignment horizontal="center"/>
    </xf>
    <xf numFmtId="0" fontId="9" fillId="0" borderId="0" xfId="2" applyNumberFormat="1" applyFont="1" applyAlignment="1">
      <alignment horizontal="center"/>
    </xf>
    <xf numFmtId="2" fontId="16" fillId="0" borderId="0" xfId="2" applyNumberFormat="1" applyFont="1" applyAlignment="1">
      <alignment horizontal="center"/>
    </xf>
    <xf numFmtId="0" fontId="17" fillId="0" borderId="0" xfId="2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9" fontId="5" fillId="0" borderId="0" xfId="0" applyNumberFormat="1" applyFont="1"/>
    <xf numFmtId="49" fontId="5" fillId="0" borderId="0" xfId="3" applyNumberFormat="1" applyFont="1"/>
    <xf numFmtId="49" fontId="5" fillId="0" borderId="0" xfId="2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14" fillId="0" borderId="0" xfId="0" applyNumberFormat="1" applyFont="1"/>
    <xf numFmtId="164" fontId="6" fillId="0" borderId="0" xfId="2" applyNumberFormat="1" applyFont="1" applyBorder="1" applyAlignment="1">
      <alignment horizontal="center"/>
    </xf>
    <xf numFmtId="2" fontId="18" fillId="0" borderId="0" xfId="2" applyNumberFormat="1" applyFont="1" applyAlignment="1">
      <alignment horizontal="center"/>
    </xf>
    <xf numFmtId="2" fontId="19" fillId="0" borderId="0" xfId="2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Font="1"/>
    <xf numFmtId="0" fontId="18" fillId="0" borderId="0" xfId="2" applyNumberFormat="1" applyFont="1" applyAlignment="1">
      <alignment horizontal="center"/>
    </xf>
    <xf numFmtId="0" fontId="15" fillId="0" borderId="0" xfId="0" applyFont="1"/>
    <xf numFmtId="15" fontId="3" fillId="0" borderId="0" xfId="2" applyNumberFormat="1" applyFont="1" applyAlignment="1">
      <alignment horizontal="left"/>
    </xf>
    <xf numFmtId="0" fontId="7" fillId="0" borderId="0" xfId="2" applyNumberFormat="1" applyFont="1" applyAlignment="1">
      <alignment horizontal="center"/>
    </xf>
    <xf numFmtId="0" fontId="7" fillId="0" borderId="0" xfId="2" applyNumberFormat="1" applyFont="1" applyAlignment="1">
      <alignment horizontal="right"/>
    </xf>
    <xf numFmtId="2" fontId="7" fillId="0" borderId="0" xfId="2" applyNumberFormat="1" applyFont="1" applyAlignment="1">
      <alignment horizontal="center"/>
    </xf>
    <xf numFmtId="0" fontId="7" fillId="0" borderId="0" xfId="2" applyNumberFormat="1" applyFont="1" applyAlignment="1">
      <alignment horizontal="left"/>
    </xf>
    <xf numFmtId="22" fontId="7" fillId="0" borderId="0" xfId="2" applyNumberFormat="1" applyFont="1" applyAlignment="1">
      <alignment horizontal="left"/>
    </xf>
    <xf numFmtId="165" fontId="7" fillId="0" borderId="0" xfId="5" applyNumberFormat="1" applyFont="1" applyAlignment="1">
      <alignment horizontal="center"/>
    </xf>
    <xf numFmtId="0" fontId="7" fillId="0" borderId="0" xfId="5" applyFont="1" applyAlignment="1">
      <alignment horizontal="left"/>
    </xf>
    <xf numFmtId="0" fontId="19" fillId="0" borderId="0" xfId="2" applyNumberFormat="1" applyFont="1" applyAlignment="1">
      <alignment horizontal="center"/>
    </xf>
    <xf numFmtId="0" fontId="9" fillId="0" borderId="0" xfId="3" applyFont="1"/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left"/>
    </xf>
    <xf numFmtId="0" fontId="1" fillId="0" borderId="0" xfId="7" applyFont="1"/>
    <xf numFmtId="0" fontId="1" fillId="0" borderId="0" xfId="7" applyFont="1" applyAlignment="1">
      <alignment horizontal="center"/>
    </xf>
    <xf numFmtId="17" fontId="20" fillId="0" borderId="0" xfId="6" applyNumberFormat="1" applyFont="1" applyAlignment="1">
      <alignment horizontal="center"/>
    </xf>
    <xf numFmtId="0" fontId="20" fillId="0" borderId="0" xfId="6" applyFont="1" applyBorder="1" applyAlignment="1">
      <alignment horizontal="center"/>
    </xf>
    <xf numFmtId="0" fontId="20" fillId="0" borderId="0" xfId="6" applyFont="1" applyAlignment="1">
      <alignment horizontal="center"/>
    </xf>
    <xf numFmtId="0" fontId="20" fillId="0" borderId="0" xfId="6" applyFont="1" applyAlignment="1">
      <alignment horizontal="left"/>
    </xf>
    <xf numFmtId="0" fontId="1" fillId="0" borderId="0" xfId="6" applyFont="1"/>
    <xf numFmtId="0" fontId="1" fillId="0" borderId="0" xfId="6" applyFont="1" applyAlignment="1">
      <alignment horizontal="center"/>
    </xf>
    <xf numFmtId="0" fontId="1" fillId="0" borderId="0" xfId="6" applyFont="1" applyBorder="1"/>
    <xf numFmtId="0" fontId="1" fillId="0" borderId="0" xfId="6" applyFont="1" applyBorder="1" applyAlignment="1">
      <alignment horizontal="center"/>
    </xf>
    <xf numFmtId="166" fontId="1" fillId="0" borderId="0" xfId="6" applyNumberFormat="1" applyFont="1" applyBorder="1" applyAlignment="1">
      <alignment horizontal="center"/>
    </xf>
    <xf numFmtId="0" fontId="21" fillId="0" borderId="0" xfId="6" applyFont="1" applyAlignment="1">
      <alignment horizontal="center"/>
    </xf>
    <xf numFmtId="0" fontId="21" fillId="0" borderId="0" xfId="6" applyFont="1" applyBorder="1" applyAlignment="1">
      <alignment horizontal="center"/>
    </xf>
    <xf numFmtId="166" fontId="21" fillId="0" borderId="0" xfId="6" applyNumberFormat="1" applyFont="1" applyBorder="1" applyAlignment="1">
      <alignment horizontal="center"/>
    </xf>
    <xf numFmtId="0" fontId="21" fillId="0" borderId="0" xfId="6" applyFont="1" applyBorder="1"/>
    <xf numFmtId="0" fontId="22" fillId="0" borderId="0" xfId="6" applyFont="1" applyAlignment="1">
      <alignment horizontal="center"/>
    </xf>
    <xf numFmtId="0" fontId="20" fillId="0" borderId="0" xfId="7" applyFont="1"/>
    <xf numFmtId="0" fontId="1" fillId="0" borderId="0" xfId="7" applyFont="1" applyAlignment="1">
      <alignment horizontal="left"/>
    </xf>
    <xf numFmtId="14" fontId="21" fillId="0" borderId="0" xfId="6" applyNumberFormat="1" applyFont="1" applyBorder="1" applyAlignment="1">
      <alignment horizontal="center"/>
    </xf>
    <xf numFmtId="49" fontId="4" fillId="0" borderId="0" xfId="7" applyNumberFormat="1" applyFont="1" applyBorder="1"/>
    <xf numFmtId="0" fontId="1" fillId="0" borderId="0" xfId="1" applyFont="1"/>
    <xf numFmtId="3" fontId="1" fillId="0" borderId="0" xfId="6" applyNumberFormat="1" applyFont="1"/>
    <xf numFmtId="3" fontId="21" fillId="0" borderId="0" xfId="6" applyNumberFormat="1" applyFont="1" applyBorder="1"/>
    <xf numFmtId="3" fontId="1" fillId="0" borderId="0" xfId="7" applyNumberFormat="1" applyFont="1" applyAlignment="1">
      <alignment horizontal="center"/>
    </xf>
    <xf numFmtId="3" fontId="1" fillId="0" borderId="0" xfId="7" applyNumberFormat="1" applyFont="1"/>
    <xf numFmtId="0" fontId="1" fillId="0" borderId="0" xfId="7" applyFont="1" applyAlignment="1">
      <alignment horizontal="right"/>
    </xf>
    <xf numFmtId="3" fontId="1" fillId="0" borderId="0" xfId="6" applyNumberFormat="1" applyFont="1" applyAlignment="1">
      <alignment horizontal="right"/>
    </xf>
    <xf numFmtId="3" fontId="21" fillId="0" borderId="0" xfId="6" applyNumberFormat="1" applyFont="1" applyBorder="1" applyAlignment="1">
      <alignment horizontal="right"/>
    </xf>
    <xf numFmtId="3" fontId="1" fillId="0" borderId="0" xfId="6" applyNumberFormat="1" applyFont="1" applyBorder="1" applyAlignment="1">
      <alignment horizontal="right"/>
    </xf>
    <xf numFmtId="3" fontId="1" fillId="0" borderId="0" xfId="7" applyNumberFormat="1" applyFont="1" applyAlignment="1">
      <alignment horizontal="right"/>
    </xf>
    <xf numFmtId="3" fontId="1" fillId="0" borderId="0" xfId="6" applyNumberFormat="1" applyFont="1" applyBorder="1"/>
    <xf numFmtId="0" fontId="1" fillId="0" borderId="0" xfId="2" applyNumberFormat="1" applyAlignment="1"/>
    <xf numFmtId="0" fontId="0" fillId="0" borderId="0" xfId="0" applyNumberFormat="1" applyAlignment="1"/>
    <xf numFmtId="0" fontId="0" fillId="0" borderId="0" xfId="0" applyAlignmen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4" fillId="0" borderId="0" xfId="7" applyFont="1"/>
    <xf numFmtId="14" fontId="5" fillId="0" borderId="0" xfId="0" applyNumberFormat="1" applyFont="1"/>
    <xf numFmtId="14" fontId="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0" xfId="2" applyNumberFormat="1" applyFont="1" applyAlignment="1">
      <alignment horizontal="left"/>
    </xf>
    <xf numFmtId="0" fontId="1" fillId="0" borderId="0" xfId="1" applyFont="1" applyAlignment="1">
      <alignment horizontal="center"/>
    </xf>
    <xf numFmtId="0" fontId="4" fillId="0" borderId="0" xfId="1" applyFont="1"/>
    <xf numFmtId="0" fontId="25" fillId="0" borderId="0" xfId="1" applyFont="1" applyAlignment="1">
      <alignment wrapText="1"/>
    </xf>
    <xf numFmtId="0" fontId="25" fillId="0" borderId="0" xfId="1" applyFont="1" applyAlignment="1">
      <alignment horizontal="center" wrapText="1"/>
    </xf>
    <xf numFmtId="49" fontId="25" fillId="0" borderId="0" xfId="1" applyNumberFormat="1" applyFont="1" applyBorder="1" applyAlignment="1">
      <alignment wrapText="1"/>
    </xf>
    <xf numFmtId="0" fontId="25" fillId="0" borderId="0" xfId="1" applyFont="1" applyBorder="1" applyAlignment="1">
      <alignment horizontal="center" wrapText="1"/>
    </xf>
    <xf numFmtId="14" fontId="1" fillId="0" borderId="0" xfId="1" applyNumberFormat="1" applyFont="1"/>
    <xf numFmtId="49" fontId="1" fillId="0" borderId="0" xfId="1" applyNumberFormat="1" applyFont="1" applyBorder="1"/>
    <xf numFmtId="0" fontId="1" fillId="0" borderId="0" xfId="1" applyFont="1" applyBorder="1" applyAlignment="1">
      <alignment horizontal="center"/>
    </xf>
    <xf numFmtId="14" fontId="1" fillId="0" borderId="0" xfId="1" applyNumberFormat="1" applyFont="1" applyAlignment="1">
      <alignment horizontal="center"/>
    </xf>
    <xf numFmtId="0" fontId="6" fillId="0" borderId="0" xfId="0" applyFont="1" applyBorder="1"/>
    <xf numFmtId="14" fontId="4" fillId="0" borderId="0" xfId="1" applyNumberFormat="1" applyFont="1"/>
    <xf numFmtId="49" fontId="4" fillId="0" borderId="0" xfId="0" applyNumberFormat="1" applyFont="1" applyBorder="1"/>
    <xf numFmtId="0" fontId="4" fillId="0" borderId="0" xfId="1" applyFont="1" applyAlignment="1">
      <alignment horizontal="center"/>
    </xf>
    <xf numFmtId="49" fontId="1" fillId="0" borderId="0" xfId="0" applyNumberFormat="1" applyFont="1"/>
    <xf numFmtId="14" fontId="1" fillId="0" borderId="0" xfId="0" applyNumberFormat="1" applyFont="1"/>
    <xf numFmtId="0" fontId="1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26" fillId="0" borderId="0" xfId="0" applyFont="1"/>
    <xf numFmtId="21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6" fillId="0" borderId="0" xfId="1" applyFont="1"/>
    <xf numFmtId="0" fontId="6" fillId="0" borderId="0" xfId="1" applyFont="1" applyBorder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horizontal="center"/>
    </xf>
    <xf numFmtId="49" fontId="6" fillId="0" borderId="0" xfId="1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3" applyFont="1"/>
    <xf numFmtId="0" fontId="8" fillId="0" borderId="0" xfId="2" applyNumberFormat="1" applyFont="1" applyAlignment="1">
      <alignment horizontal="left"/>
    </xf>
    <xf numFmtId="0" fontId="1" fillId="0" borderId="0" xfId="2" applyNumberFormat="1" applyFont="1" applyAlignment="1">
      <alignment horizontal="left"/>
    </xf>
    <xf numFmtId="49" fontId="4" fillId="0" borderId="0" xfId="0" applyNumberFormat="1" applyFont="1"/>
    <xf numFmtId="49" fontId="1" fillId="0" borderId="0" xfId="2" applyNumberFormat="1" applyFont="1" applyAlignment="1">
      <alignment horizontal="left"/>
    </xf>
    <xf numFmtId="49" fontId="4" fillId="0" borderId="0" xfId="2" applyNumberFormat="1" applyFont="1" applyAlignment="1">
      <alignment horizontal="left"/>
    </xf>
    <xf numFmtId="49" fontId="4" fillId="0" borderId="0" xfId="3" applyNumberFormat="1" applyFont="1"/>
    <xf numFmtId="49" fontId="1" fillId="0" borderId="0" xfId="2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3" applyNumberFormat="1" applyFont="1"/>
    <xf numFmtId="49" fontId="25" fillId="0" borderId="0" xfId="0" applyNumberFormat="1" applyFont="1"/>
    <xf numFmtId="49" fontId="1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righ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4" fillId="0" borderId="0" xfId="7" applyFont="1"/>
    <xf numFmtId="0" fontId="4" fillId="0" borderId="0" xfId="1" applyFont="1" applyAlignment="1">
      <alignment horizontal="right"/>
    </xf>
    <xf numFmtId="0" fontId="4" fillId="0" borderId="0" xfId="7" applyFont="1" applyAlignment="1">
      <alignment horizontal="right"/>
    </xf>
    <xf numFmtId="49" fontId="1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</cellXfs>
  <cellStyles count="8">
    <cellStyle name="Normal" xfId="0" builtinId="0"/>
    <cellStyle name="Normal 2" xfId="1" xr:uid="{00000000-0005-0000-0000-000001000000}"/>
    <cellStyle name="Normal 3" xfId="7" xr:uid="{00000000-0005-0000-0000-000002000000}"/>
    <cellStyle name="Normal_DSE090112-Quant-All1" xfId="2" xr:uid="{00000000-0005-0000-0000-000003000000}"/>
    <cellStyle name="Normal_MLTSTOOX" xfId="3" xr:uid="{00000000-0005-0000-0000-000004000000}"/>
    <cellStyle name="Normal_MOLTOWTS" xfId="4" xr:uid="{00000000-0005-0000-0000-000005000000}"/>
    <cellStyle name="Normal_RECALC1" xfId="5" xr:uid="{00000000-0005-0000-0000-000006000000}"/>
    <cellStyle name="Normal_TomoSum20h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workbookViewId="0">
      <selection activeCell="G19" sqref="G19"/>
    </sheetView>
  </sheetViews>
  <sheetFormatPr defaultRowHeight="13.2" x14ac:dyDescent="0.25"/>
  <cols>
    <col min="1" max="1" width="6.6640625" style="153" customWidth="1"/>
    <col min="2" max="2" width="5.1640625" style="178" customWidth="1"/>
    <col min="3" max="3" width="22.1640625" style="153" customWidth="1"/>
    <col min="4" max="4" width="16.5" style="153" customWidth="1"/>
    <col min="5" max="5" width="12.6640625" style="153" bestFit="1" customWidth="1"/>
    <col min="6" max="16384" width="9.33203125" style="153"/>
  </cols>
  <sheetData>
    <row r="1" spans="1:9" x14ac:dyDescent="0.25">
      <c r="A1" s="177" t="s">
        <v>911</v>
      </c>
    </row>
    <row r="2" spans="1:9" x14ac:dyDescent="0.25">
      <c r="B2" s="179" t="s">
        <v>756</v>
      </c>
    </row>
    <row r="3" spans="1:9" x14ac:dyDescent="0.25">
      <c r="A3" s="180"/>
      <c r="B3" s="153" t="s">
        <v>744</v>
      </c>
      <c r="D3" s="98" t="s">
        <v>912</v>
      </c>
    </row>
    <row r="4" spans="1:9" x14ac:dyDescent="0.25">
      <c r="A4" s="180"/>
      <c r="B4" s="153"/>
      <c r="D4" s="98" t="s">
        <v>913</v>
      </c>
    </row>
    <row r="5" spans="1:9" x14ac:dyDescent="0.25">
      <c r="B5" s="178" t="s">
        <v>745</v>
      </c>
      <c r="D5" s="153" t="s">
        <v>916</v>
      </c>
    </row>
    <row r="6" spans="1:9" x14ac:dyDescent="0.25">
      <c r="D6" s="98" t="s">
        <v>914</v>
      </c>
    </row>
    <row r="7" spans="1:9" x14ac:dyDescent="0.25">
      <c r="B7" s="178" t="s">
        <v>873</v>
      </c>
      <c r="D7" s="174" t="s">
        <v>917</v>
      </c>
    </row>
    <row r="8" spans="1:9" x14ac:dyDescent="0.25">
      <c r="B8" s="178" t="s">
        <v>872</v>
      </c>
      <c r="D8" s="70" t="s">
        <v>918</v>
      </c>
    </row>
    <row r="9" spans="1:9" x14ac:dyDescent="0.25">
      <c r="B9" s="23" t="s">
        <v>802</v>
      </c>
      <c r="D9" s="70" t="s">
        <v>919</v>
      </c>
    </row>
    <row r="10" spans="1:9" x14ac:dyDescent="0.25">
      <c r="B10" s="153" t="s">
        <v>748</v>
      </c>
      <c r="D10" s="5" t="s">
        <v>920</v>
      </c>
    </row>
    <row r="11" spans="1:9" x14ac:dyDescent="0.25">
      <c r="B11" s="179" t="s">
        <v>755</v>
      </c>
    </row>
    <row r="12" spans="1:9" x14ac:dyDescent="0.25">
      <c r="C12" s="153" t="s">
        <v>746</v>
      </c>
      <c r="D12" s="153" t="s">
        <v>747</v>
      </c>
    </row>
    <row r="13" spans="1:9" x14ac:dyDescent="0.25">
      <c r="B13" s="181"/>
      <c r="C13" s="153" t="s">
        <v>749</v>
      </c>
      <c r="D13" s="153" t="s">
        <v>750</v>
      </c>
      <c r="E13" s="156"/>
      <c r="F13" s="156"/>
      <c r="G13" s="156"/>
      <c r="H13" s="156"/>
      <c r="I13" s="156"/>
    </row>
    <row r="14" spans="1:9" x14ac:dyDescent="0.25">
      <c r="B14" s="23"/>
      <c r="C14" s="153" t="s">
        <v>751</v>
      </c>
      <c r="D14" s="153" t="s">
        <v>752</v>
      </c>
    </row>
    <row r="15" spans="1:9" x14ac:dyDescent="0.25">
      <c r="B15" s="23"/>
      <c r="C15" s="153" t="s">
        <v>753</v>
      </c>
      <c r="D15" s="153" t="s">
        <v>754</v>
      </c>
    </row>
    <row r="16" spans="1:9" x14ac:dyDescent="0.25">
      <c r="B16" s="23"/>
    </row>
    <row r="17" spans="1:12" x14ac:dyDescent="0.25">
      <c r="B17" s="194" t="s">
        <v>757</v>
      </c>
      <c r="C17" s="177"/>
      <c r="D17" s="177" t="s">
        <v>923</v>
      </c>
    </row>
    <row r="18" spans="1:12" x14ac:dyDescent="0.25">
      <c r="B18" s="23"/>
    </row>
    <row r="19" spans="1:12" x14ac:dyDescent="0.25">
      <c r="B19" s="23"/>
    </row>
    <row r="20" spans="1:12" x14ac:dyDescent="0.25">
      <c r="B20" s="23"/>
    </row>
    <row r="21" spans="1:12" x14ac:dyDescent="0.25">
      <c r="B21" s="23"/>
    </row>
    <row r="22" spans="1:12" x14ac:dyDescent="0.25">
      <c r="B22" s="23"/>
    </row>
    <row r="23" spans="1:12" x14ac:dyDescent="0.25">
      <c r="A23" s="151"/>
    </row>
    <row r="24" spans="1:12" s="156" customFormat="1" x14ac:dyDescent="0.25">
      <c r="B24" s="182"/>
    </row>
    <row r="27" spans="1:12" x14ac:dyDescent="0.25">
      <c r="B27" s="183"/>
    </row>
    <row r="28" spans="1:12" x14ac:dyDescent="0.25">
      <c r="B28" s="183"/>
    </row>
    <row r="29" spans="1:12" x14ac:dyDescent="0.25">
      <c r="B29" s="153"/>
      <c r="D29" s="184"/>
    </row>
    <row r="30" spans="1:12" x14ac:dyDescent="0.25">
      <c r="D30" s="177"/>
      <c r="E30" s="184"/>
      <c r="F30" s="184"/>
      <c r="G30" s="184"/>
      <c r="H30" s="184"/>
    </row>
    <row r="31" spans="1:12" x14ac:dyDescent="0.25">
      <c r="D31" s="177"/>
      <c r="E31" s="177"/>
      <c r="F31" s="177"/>
      <c r="G31" s="177"/>
      <c r="H31" s="177"/>
      <c r="I31" s="185"/>
    </row>
    <row r="32" spans="1:12" x14ac:dyDescent="0.25">
      <c r="D32" s="177"/>
      <c r="E32" s="177"/>
      <c r="F32" s="177"/>
      <c r="G32" s="177"/>
      <c r="H32" s="177"/>
      <c r="I32" s="185"/>
      <c r="K32" s="70"/>
      <c r="L32" s="70"/>
    </row>
    <row r="33" spans="2:12" x14ac:dyDescent="0.25">
      <c r="D33" s="177"/>
      <c r="E33" s="177"/>
      <c r="F33" s="177"/>
      <c r="G33" s="177"/>
      <c r="H33" s="177"/>
      <c r="I33" s="185"/>
      <c r="K33" s="70"/>
      <c r="L33" s="176"/>
    </row>
    <row r="34" spans="2:12" x14ac:dyDescent="0.25">
      <c r="D34" s="177"/>
      <c r="E34" s="177"/>
      <c r="F34" s="177"/>
      <c r="G34" s="177"/>
      <c r="H34" s="177"/>
      <c r="I34" s="185"/>
      <c r="K34" s="70"/>
      <c r="L34" s="176"/>
    </row>
    <row r="35" spans="2:12" x14ac:dyDescent="0.25">
      <c r="D35" s="177"/>
      <c r="E35" s="177"/>
      <c r="F35" s="177"/>
      <c r="G35" s="177"/>
      <c r="H35" s="177"/>
      <c r="I35" s="185"/>
      <c r="K35" s="70"/>
      <c r="L35" s="176"/>
    </row>
    <row r="36" spans="2:12" x14ac:dyDescent="0.25">
      <c r="D36" s="177"/>
      <c r="E36" s="177"/>
      <c r="F36" s="177"/>
      <c r="G36" s="177"/>
      <c r="H36" s="177"/>
      <c r="I36" s="185"/>
    </row>
    <row r="37" spans="2:12" x14ac:dyDescent="0.25">
      <c r="D37" s="177"/>
      <c r="E37" s="177"/>
      <c r="F37" s="177"/>
      <c r="G37" s="177"/>
      <c r="H37" s="177"/>
      <c r="I37" s="185"/>
    </row>
    <row r="38" spans="2:12" x14ac:dyDescent="0.25">
      <c r="D38" s="177"/>
      <c r="E38" s="177"/>
      <c r="F38" s="177"/>
      <c r="G38" s="177"/>
      <c r="H38" s="177"/>
      <c r="I38" s="185"/>
    </row>
    <row r="39" spans="2:12" x14ac:dyDescent="0.25">
      <c r="D39" s="177"/>
      <c r="E39" s="177"/>
      <c r="F39" s="177"/>
      <c r="G39" s="177"/>
      <c r="H39" s="177"/>
      <c r="I39" s="185"/>
    </row>
    <row r="40" spans="2:12" x14ac:dyDescent="0.25">
      <c r="D40" s="177"/>
      <c r="E40" s="177"/>
      <c r="F40" s="177"/>
      <c r="G40" s="177"/>
      <c r="H40" s="177"/>
      <c r="I40" s="185"/>
    </row>
    <row r="41" spans="2:12" x14ac:dyDescent="0.25">
      <c r="D41" s="177"/>
      <c r="E41" s="177"/>
      <c r="F41" s="177"/>
      <c r="G41" s="177"/>
      <c r="H41" s="177"/>
      <c r="I41" s="185"/>
    </row>
    <row r="42" spans="2:12" x14ac:dyDescent="0.25">
      <c r="D42" s="177"/>
      <c r="E42" s="177"/>
      <c r="F42" s="177"/>
      <c r="G42" s="177"/>
      <c r="H42" s="177"/>
      <c r="I42" s="185"/>
    </row>
    <row r="43" spans="2:12" x14ac:dyDescent="0.25">
      <c r="D43" s="177"/>
      <c r="E43" s="177"/>
      <c r="F43" s="177"/>
      <c r="G43" s="177"/>
      <c r="H43" s="177"/>
      <c r="I43" s="185"/>
    </row>
    <row r="44" spans="2:12" x14ac:dyDescent="0.25">
      <c r="D44" s="177"/>
      <c r="E44" s="177"/>
      <c r="F44" s="177"/>
      <c r="G44" s="177"/>
      <c r="H44" s="177"/>
      <c r="I44" s="185"/>
    </row>
    <row r="45" spans="2:12" x14ac:dyDescent="0.25">
      <c r="D45" s="177"/>
      <c r="E45" s="177"/>
      <c r="F45" s="177"/>
      <c r="G45" s="177"/>
      <c r="H45" s="177"/>
      <c r="I45" s="185"/>
    </row>
    <row r="46" spans="2:12" x14ac:dyDescent="0.25">
      <c r="B46" s="183"/>
      <c r="I46" s="185"/>
    </row>
    <row r="47" spans="2:12" x14ac:dyDescent="0.25">
      <c r="C47" s="186"/>
      <c r="D47" s="184"/>
      <c r="E47" s="177"/>
      <c r="F47" s="177"/>
      <c r="G47" s="177"/>
      <c r="I47" s="185"/>
    </row>
    <row r="48" spans="2:12" x14ac:dyDescent="0.25">
      <c r="D48" s="177"/>
      <c r="E48" s="184"/>
      <c r="F48" s="184"/>
      <c r="G48" s="184"/>
      <c r="H48" s="184"/>
    </row>
    <row r="49" spans="4:7" x14ac:dyDescent="0.25">
      <c r="D49" s="177"/>
      <c r="E49" s="177"/>
      <c r="F49" s="177"/>
      <c r="G49" s="177"/>
    </row>
    <row r="50" spans="4:7" x14ac:dyDescent="0.25">
      <c r="D50" s="177"/>
      <c r="E50" s="177"/>
      <c r="F50" s="177"/>
      <c r="G50" s="177"/>
    </row>
    <row r="51" spans="4:7" x14ac:dyDescent="0.25">
      <c r="D51" s="177"/>
      <c r="E51" s="177"/>
      <c r="F51" s="177"/>
      <c r="G51" s="177"/>
    </row>
    <row r="52" spans="4:7" x14ac:dyDescent="0.25">
      <c r="D52" s="177"/>
      <c r="E52" s="177"/>
      <c r="F52" s="177"/>
      <c r="G52" s="177"/>
    </row>
    <row r="53" spans="4:7" x14ac:dyDescent="0.25">
      <c r="D53" s="177"/>
      <c r="E53" s="177"/>
      <c r="F53" s="177"/>
      <c r="G53" s="177"/>
    </row>
    <row r="54" spans="4:7" x14ac:dyDescent="0.25">
      <c r="D54" s="177"/>
      <c r="E54" s="177"/>
      <c r="F54" s="177"/>
      <c r="G54" s="177"/>
    </row>
    <row r="55" spans="4:7" x14ac:dyDescent="0.25">
      <c r="D55" s="177"/>
      <c r="E55" s="177"/>
      <c r="F55" s="177"/>
      <c r="G55" s="177"/>
    </row>
    <row r="56" spans="4:7" x14ac:dyDescent="0.25">
      <c r="D56" s="177"/>
      <c r="E56" s="177"/>
      <c r="F56" s="177"/>
      <c r="G56" s="177"/>
    </row>
    <row r="57" spans="4:7" x14ac:dyDescent="0.25">
      <c r="D57" s="177"/>
      <c r="E57" s="177"/>
      <c r="F57" s="177"/>
      <c r="G57" s="177"/>
    </row>
    <row r="58" spans="4:7" x14ac:dyDescent="0.25">
      <c r="D58" s="177"/>
      <c r="E58" s="177"/>
      <c r="F58" s="177"/>
      <c r="G58" s="177"/>
    </row>
    <row r="59" spans="4:7" x14ac:dyDescent="0.25">
      <c r="D59" s="177"/>
      <c r="E59" s="177"/>
      <c r="F59" s="177"/>
      <c r="G59" s="177"/>
    </row>
    <row r="60" spans="4:7" x14ac:dyDescent="0.25">
      <c r="D60" s="177"/>
      <c r="E60" s="177"/>
      <c r="F60" s="177"/>
      <c r="G60" s="177"/>
    </row>
    <row r="61" spans="4:7" x14ac:dyDescent="0.25">
      <c r="D61" s="177"/>
      <c r="E61" s="177"/>
      <c r="F61" s="177"/>
      <c r="G61" s="177"/>
    </row>
    <row r="62" spans="4:7" x14ac:dyDescent="0.25">
      <c r="D62" s="177"/>
      <c r="E62" s="177"/>
      <c r="F62" s="177"/>
      <c r="G62" s="177"/>
    </row>
  </sheetData>
  <sortState xmlns:xlrd2="http://schemas.microsoft.com/office/spreadsheetml/2017/richdata2" ref="A5:P13">
    <sortCondition ref="B5:B13"/>
  </sortState>
  <pageMargins left="0.75" right="0.75" top="1" bottom="1" header="0.5" footer="0.5"/>
  <pageSetup orientation="portrait" r:id="rId1"/>
  <headerFooter alignWithMargins="0">
    <oddHeader>&amp;L&amp;F 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447"/>
  <sheetViews>
    <sheetView workbookViewId="0"/>
  </sheetViews>
  <sheetFormatPr defaultRowHeight="10.199999999999999" x14ac:dyDescent="0.2"/>
  <cols>
    <col min="18" max="18" width="17.83203125" style="133" customWidth="1"/>
    <col min="21" max="21" width="19.83203125" customWidth="1"/>
    <col min="22" max="22" width="12.83203125" customWidth="1"/>
  </cols>
  <sheetData>
    <row r="1" spans="1:21" ht="13.2" x14ac:dyDescent="0.25">
      <c r="A1" s="177" t="s">
        <v>911</v>
      </c>
    </row>
    <row r="2" spans="1:21" s="1" customFormat="1" ht="13.2" x14ac:dyDescent="0.25">
      <c r="A2" s="5" t="s">
        <v>789</v>
      </c>
      <c r="R2" s="4"/>
    </row>
    <row r="3" spans="1:21" s="2" customFormat="1" x14ac:dyDescent="0.2">
      <c r="A3" s="2" t="s">
        <v>0</v>
      </c>
      <c r="B3" s="2" t="s">
        <v>399</v>
      </c>
      <c r="C3" s="2" t="s">
        <v>400</v>
      </c>
      <c r="D3" s="2" t="s">
        <v>401</v>
      </c>
      <c r="E3" s="2" t="s">
        <v>402</v>
      </c>
      <c r="F3" s="2" t="s">
        <v>403</v>
      </c>
      <c r="G3" s="2" t="s">
        <v>404</v>
      </c>
      <c r="H3" s="2" t="s">
        <v>405</v>
      </c>
      <c r="I3" s="2" t="s">
        <v>406</v>
      </c>
      <c r="J3" s="2" t="s">
        <v>407</v>
      </c>
      <c r="K3" s="2" t="s">
        <v>408</v>
      </c>
      <c r="L3" s="2" t="s">
        <v>409</v>
      </c>
      <c r="M3" s="2" t="s">
        <v>410</v>
      </c>
      <c r="N3" s="2" t="s">
        <v>12</v>
      </c>
      <c r="O3" s="2" t="s">
        <v>13</v>
      </c>
      <c r="P3" s="2" t="s">
        <v>14</v>
      </c>
      <c r="Q3" s="2" t="s">
        <v>15</v>
      </c>
      <c r="R3" s="132" t="s">
        <v>18</v>
      </c>
      <c r="S3" s="2" t="s">
        <v>20</v>
      </c>
      <c r="T3" s="2" t="s">
        <v>21</v>
      </c>
      <c r="U3" s="2" t="s">
        <v>22</v>
      </c>
    </row>
    <row r="4" spans="1:21" s="2" customFormat="1" x14ac:dyDescent="0.2">
      <c r="A4" s="2" t="s">
        <v>23</v>
      </c>
      <c r="B4" s="2">
        <v>3.3899999999999998E-3</v>
      </c>
      <c r="C4" s="2">
        <v>33.795580000000001</v>
      </c>
      <c r="D4" s="2">
        <v>0.12232</v>
      </c>
      <c r="E4" s="2">
        <v>20.196650000000002</v>
      </c>
      <c r="F4" s="2">
        <v>0</v>
      </c>
      <c r="G4" s="2">
        <v>0.34747</v>
      </c>
      <c r="H4" s="2">
        <v>3.1789999999999999E-2</v>
      </c>
      <c r="I4" s="2">
        <v>8.0030000000000004E-2</v>
      </c>
      <c r="J4" s="2">
        <v>2.1010000000000001E-2</v>
      </c>
      <c r="K4" s="2">
        <v>0.37292999999999998</v>
      </c>
      <c r="L4" s="2">
        <v>1.6490000000000001E-2</v>
      </c>
      <c r="M4" s="2">
        <v>45.682380000000002</v>
      </c>
      <c r="N4" s="2">
        <v>100.67</v>
      </c>
      <c r="O4" s="2">
        <v>13573</v>
      </c>
      <c r="P4" s="2">
        <v>6541</v>
      </c>
      <c r="Q4" s="2">
        <v>-76</v>
      </c>
      <c r="R4" s="132" t="s">
        <v>25</v>
      </c>
      <c r="S4" s="2">
        <v>10.755420000000001</v>
      </c>
      <c r="T4" s="2">
        <v>1</v>
      </c>
      <c r="U4" s="3">
        <v>39609.839398148149</v>
      </c>
    </row>
    <row r="5" spans="1:21" s="2" customFormat="1" x14ac:dyDescent="0.2">
      <c r="A5" s="2" t="s">
        <v>26</v>
      </c>
      <c r="B5" s="2">
        <v>8.6499999999999997E-3</v>
      </c>
      <c r="C5" s="2">
        <v>33.919939999999997</v>
      </c>
      <c r="D5" s="2">
        <v>0.12961</v>
      </c>
      <c r="E5" s="2">
        <v>20.179210000000001</v>
      </c>
      <c r="F5" s="2">
        <v>8.5299999999999994E-3</v>
      </c>
      <c r="G5" s="2">
        <v>0.37584000000000001</v>
      </c>
      <c r="H5" s="2">
        <v>3.4709999999999998E-2</v>
      </c>
      <c r="I5" s="2">
        <v>8.2409999999999997E-2</v>
      </c>
      <c r="J5" s="2">
        <v>1.0529999999999999E-2</v>
      </c>
      <c r="K5" s="2">
        <v>0.35570000000000002</v>
      </c>
      <c r="L5" s="2">
        <v>1.83E-3</v>
      </c>
      <c r="M5" s="2">
        <v>45.75788</v>
      </c>
      <c r="N5" s="2">
        <v>100.86490000000001</v>
      </c>
      <c r="O5" s="2">
        <v>13585.5</v>
      </c>
      <c r="P5" s="2">
        <v>6542.5</v>
      </c>
      <c r="Q5" s="2">
        <v>-76</v>
      </c>
      <c r="R5" s="132" t="s">
        <v>25</v>
      </c>
      <c r="S5" s="2">
        <v>10.77375</v>
      </c>
      <c r="T5" s="2">
        <v>2</v>
      </c>
      <c r="U5" s="3">
        <v>39609.842557870368</v>
      </c>
    </row>
    <row r="6" spans="1:21" s="2" customFormat="1" x14ac:dyDescent="0.2">
      <c r="A6" s="2" t="s">
        <v>27</v>
      </c>
      <c r="B6" s="2">
        <v>1.73E-3</v>
      </c>
      <c r="C6" s="2">
        <v>33.882939999999998</v>
      </c>
      <c r="D6" s="2">
        <v>0.12689</v>
      </c>
      <c r="E6" s="2">
        <v>20.23357</v>
      </c>
      <c r="F6" s="2">
        <v>5.8900000000000003E-3</v>
      </c>
      <c r="G6" s="2">
        <v>0.36042000000000002</v>
      </c>
      <c r="H6" s="2">
        <v>3.5659999999999997E-2</v>
      </c>
      <c r="I6" s="2">
        <v>9.0249999999999997E-2</v>
      </c>
      <c r="J6" s="2">
        <v>9.3100000000000006E-3</v>
      </c>
      <c r="K6" s="2">
        <v>0.40028999999999998</v>
      </c>
      <c r="L6" s="2">
        <v>5.7999999999999996E-3</v>
      </c>
      <c r="M6" s="2">
        <v>45.801690000000001</v>
      </c>
      <c r="N6" s="2">
        <v>100.9545</v>
      </c>
      <c r="O6" s="2">
        <v>13598</v>
      </c>
      <c r="P6" s="2">
        <v>6544</v>
      </c>
      <c r="Q6" s="2">
        <v>-76</v>
      </c>
      <c r="R6" s="132" t="s">
        <v>25</v>
      </c>
      <c r="S6" s="2">
        <v>10.79021</v>
      </c>
      <c r="T6" s="2">
        <v>3</v>
      </c>
      <c r="U6" s="3">
        <v>39609.845567129632</v>
      </c>
    </row>
    <row r="7" spans="1:21" s="2" customFormat="1" x14ac:dyDescent="0.2">
      <c r="A7" s="2" t="s">
        <v>28</v>
      </c>
      <c r="B7" s="2">
        <v>4.6800000000000001E-3</v>
      </c>
      <c r="C7" s="2">
        <v>32.754919999999998</v>
      </c>
      <c r="D7" s="2">
        <v>8.4760000000000002E-2</v>
      </c>
      <c r="E7" s="2">
        <v>20.042619999999999</v>
      </c>
      <c r="F7" s="2">
        <v>0</v>
      </c>
      <c r="G7" s="2">
        <v>0.32858999999999999</v>
      </c>
      <c r="H7" s="2">
        <v>3.7940000000000002E-2</v>
      </c>
      <c r="I7" s="2">
        <v>0.14884</v>
      </c>
      <c r="J7" s="2">
        <v>2.5860000000000001E-2</v>
      </c>
      <c r="K7" s="2">
        <v>2.2175199999999999</v>
      </c>
      <c r="L7" s="2">
        <v>0</v>
      </c>
      <c r="M7" s="2">
        <v>45.338270000000001</v>
      </c>
      <c r="N7" s="2">
        <v>100.98399999999999</v>
      </c>
      <c r="O7" s="2">
        <v>13610.5</v>
      </c>
      <c r="P7" s="2">
        <v>6545.5</v>
      </c>
      <c r="Q7" s="2">
        <v>-76</v>
      </c>
      <c r="R7" s="132" t="s">
        <v>25</v>
      </c>
      <c r="S7" s="2">
        <v>11.06249</v>
      </c>
      <c r="T7" s="2">
        <v>4</v>
      </c>
      <c r="U7" s="3">
        <v>39609.848564814813</v>
      </c>
    </row>
    <row r="8" spans="1:21" s="2" customFormat="1" x14ac:dyDescent="0.2">
      <c r="A8" s="2" t="s">
        <v>29</v>
      </c>
      <c r="B8" s="2">
        <v>6.6800000000000002E-3</v>
      </c>
      <c r="C8" s="2">
        <v>28.94014</v>
      </c>
      <c r="D8" s="2">
        <v>8.6999999999999994E-3</v>
      </c>
      <c r="E8" s="2">
        <v>19.487829999999999</v>
      </c>
      <c r="F8" s="2">
        <v>5.0099999999999997E-3</v>
      </c>
      <c r="G8" s="2">
        <v>0.18079000000000001</v>
      </c>
      <c r="H8" s="2">
        <v>1.6289999999999999E-2</v>
      </c>
      <c r="I8" s="2">
        <v>3.7440000000000001E-2</v>
      </c>
      <c r="J8" s="2">
        <v>8.5879999999999998E-2</v>
      </c>
      <c r="K8" s="2">
        <v>8.1432900000000004</v>
      </c>
      <c r="L8" s="2">
        <v>9.6600000000000002E-3</v>
      </c>
      <c r="M8" s="2">
        <v>43.727260000000001</v>
      </c>
      <c r="N8" s="2">
        <v>100.649</v>
      </c>
      <c r="O8" s="2">
        <v>13623</v>
      </c>
      <c r="P8" s="2">
        <v>6547</v>
      </c>
      <c r="Q8" s="2">
        <v>-76</v>
      </c>
      <c r="R8" s="132" t="s">
        <v>25</v>
      </c>
      <c r="S8" s="2">
        <v>11.89227</v>
      </c>
      <c r="T8" s="2">
        <v>5</v>
      </c>
      <c r="U8" s="3">
        <v>39609.851585648146</v>
      </c>
    </row>
    <row r="9" spans="1:21" s="2" customFormat="1" x14ac:dyDescent="0.2">
      <c r="A9" s="2" t="s">
        <v>30</v>
      </c>
      <c r="B9" s="2">
        <v>4.1700000000000001E-3</v>
      </c>
      <c r="C9" s="2">
        <v>33.92407</v>
      </c>
      <c r="D9" s="2">
        <v>0.12767999999999999</v>
      </c>
      <c r="E9" s="2">
        <v>20.178709999999999</v>
      </c>
      <c r="F9" s="2">
        <v>1E-3</v>
      </c>
      <c r="G9" s="2">
        <v>0.36579</v>
      </c>
      <c r="H9" s="2">
        <v>3.1460000000000002E-2</v>
      </c>
      <c r="I9" s="2">
        <v>9.0840000000000004E-2</v>
      </c>
      <c r="J9" s="2">
        <v>0</v>
      </c>
      <c r="K9" s="2">
        <v>0.38954</v>
      </c>
      <c r="L9" s="2">
        <v>2.623E-2</v>
      </c>
      <c r="M9" s="2">
        <v>45.763399999999997</v>
      </c>
      <c r="N9" s="2">
        <v>100.9029</v>
      </c>
      <c r="O9" s="2">
        <v>13253</v>
      </c>
      <c r="P9" s="2">
        <v>6222</v>
      </c>
      <c r="Q9" s="2">
        <v>-75</v>
      </c>
      <c r="R9" s="132" t="s">
        <v>31</v>
      </c>
      <c r="S9" s="2">
        <v>10.782349999999999</v>
      </c>
      <c r="T9" s="2">
        <v>6</v>
      </c>
      <c r="U9" s="3">
        <v>39609.854641203703</v>
      </c>
    </row>
    <row r="10" spans="1:21" s="2" customFormat="1" x14ac:dyDescent="0.2">
      <c r="A10" s="2" t="s">
        <v>32</v>
      </c>
      <c r="B10" s="2">
        <v>6.8999999999999999E-3</v>
      </c>
      <c r="C10" s="2">
        <v>33.806539999999998</v>
      </c>
      <c r="D10" s="2">
        <v>0.11336</v>
      </c>
      <c r="E10" s="2">
        <v>20.061630000000001</v>
      </c>
      <c r="F10" s="2">
        <v>6.62E-3</v>
      </c>
      <c r="G10" s="2">
        <v>0.28344999999999998</v>
      </c>
      <c r="H10" s="2">
        <v>4.505E-2</v>
      </c>
      <c r="I10" s="2">
        <v>0.15017</v>
      </c>
      <c r="J10" s="2">
        <v>3.0450000000000001E-2</v>
      </c>
      <c r="K10" s="2">
        <v>0.47691</v>
      </c>
      <c r="L10" s="2">
        <v>0</v>
      </c>
      <c r="M10" s="2">
        <v>45.571429999999999</v>
      </c>
      <c r="N10" s="2">
        <v>100.55249999999999</v>
      </c>
      <c r="O10" s="2">
        <v>13243.5</v>
      </c>
      <c r="P10" s="2">
        <v>6225</v>
      </c>
      <c r="Q10" s="2">
        <v>-75</v>
      </c>
      <c r="R10" s="132" t="s">
        <v>31</v>
      </c>
      <c r="S10" s="2">
        <v>10.758330000000001</v>
      </c>
      <c r="T10" s="2">
        <v>7</v>
      </c>
      <c r="U10" s="3">
        <v>39609.857847222222</v>
      </c>
    </row>
    <row r="11" spans="1:21" s="2" customFormat="1" x14ac:dyDescent="0.2">
      <c r="A11" s="2" t="s">
        <v>33</v>
      </c>
      <c r="B11" s="2">
        <v>0</v>
      </c>
      <c r="C11" s="2">
        <v>33.755699999999997</v>
      </c>
      <c r="D11" s="2">
        <v>0.11702</v>
      </c>
      <c r="E11" s="2">
        <v>20.144279999999998</v>
      </c>
      <c r="F11" s="2">
        <v>0</v>
      </c>
      <c r="G11" s="2">
        <v>0.29186000000000001</v>
      </c>
      <c r="H11" s="2">
        <v>5.0900000000000001E-2</v>
      </c>
      <c r="I11" s="2">
        <v>0.14394999999999999</v>
      </c>
      <c r="J11" s="2">
        <v>7.9500000000000005E-3</v>
      </c>
      <c r="K11" s="2">
        <v>0.49890000000000001</v>
      </c>
      <c r="L11" s="2">
        <v>0</v>
      </c>
      <c r="M11" s="2">
        <v>45.635869999999997</v>
      </c>
      <c r="N11" s="2">
        <v>100.6464</v>
      </c>
      <c r="O11" s="2">
        <v>13234</v>
      </c>
      <c r="P11" s="2">
        <v>6228</v>
      </c>
      <c r="Q11" s="2">
        <v>-75</v>
      </c>
      <c r="R11" s="132" t="s">
        <v>31</v>
      </c>
      <c r="S11" s="2">
        <v>10.77014</v>
      </c>
      <c r="T11" s="2">
        <v>8</v>
      </c>
      <c r="U11" s="3">
        <v>39609.860856481479</v>
      </c>
    </row>
    <row r="12" spans="1:21" s="2" customFormat="1" x14ac:dyDescent="0.2">
      <c r="A12" s="2" t="s">
        <v>34</v>
      </c>
      <c r="B12" s="2">
        <v>3.1099999999999999E-3</v>
      </c>
      <c r="C12" s="2">
        <v>34.088729999999998</v>
      </c>
      <c r="D12" s="2">
        <v>0.14091000000000001</v>
      </c>
      <c r="E12" s="2">
        <v>20.04973</v>
      </c>
      <c r="F12" s="2">
        <v>0</v>
      </c>
      <c r="G12" s="2">
        <v>0.36169000000000001</v>
      </c>
      <c r="H12" s="2">
        <v>4.1099999999999998E-2</v>
      </c>
      <c r="I12" s="2">
        <v>9.5659999999999995E-2</v>
      </c>
      <c r="J12" s="2">
        <v>1.387E-2</v>
      </c>
      <c r="K12" s="2">
        <v>0.43891999999999998</v>
      </c>
      <c r="L12" s="2">
        <v>1.81E-3</v>
      </c>
      <c r="M12" s="2">
        <v>45.755859999999998</v>
      </c>
      <c r="N12" s="2">
        <v>100.9914</v>
      </c>
      <c r="O12" s="2">
        <v>13224.5</v>
      </c>
      <c r="P12" s="2">
        <v>6231</v>
      </c>
      <c r="Q12" s="2">
        <v>-75</v>
      </c>
      <c r="R12" s="132" t="s">
        <v>31</v>
      </c>
      <c r="S12" s="2">
        <v>10.79776</v>
      </c>
      <c r="T12" s="2">
        <v>9</v>
      </c>
      <c r="U12" s="3">
        <v>39609.863854166666</v>
      </c>
    </row>
    <row r="13" spans="1:21" s="2" customFormat="1" x14ac:dyDescent="0.2">
      <c r="A13" s="2" t="s">
        <v>35</v>
      </c>
      <c r="B13" s="2">
        <v>1.0300000000000001E-3</v>
      </c>
      <c r="C13" s="2">
        <v>31.271139999999999</v>
      </c>
      <c r="D13" s="2">
        <v>8.4940000000000002E-2</v>
      </c>
      <c r="E13" s="2">
        <v>19.612200000000001</v>
      </c>
      <c r="F13" s="2">
        <v>0</v>
      </c>
      <c r="G13" s="2">
        <v>0.31179000000000001</v>
      </c>
      <c r="H13" s="2">
        <v>3.5360000000000003E-2</v>
      </c>
      <c r="I13" s="2">
        <v>0.14774000000000001</v>
      </c>
      <c r="J13" s="2">
        <v>7.5889999999999999E-2</v>
      </c>
      <c r="K13" s="2">
        <v>4.6698300000000001</v>
      </c>
      <c r="L13" s="2">
        <v>1.349E-2</v>
      </c>
      <c r="M13" s="2">
        <v>44.58681</v>
      </c>
      <c r="N13" s="2">
        <v>100.81019999999999</v>
      </c>
      <c r="O13" s="2">
        <v>13215</v>
      </c>
      <c r="P13" s="2">
        <v>6234</v>
      </c>
      <c r="Q13" s="2">
        <v>-75</v>
      </c>
      <c r="R13" s="132" t="s">
        <v>31</v>
      </c>
      <c r="S13" s="2">
        <v>11.418469999999999</v>
      </c>
      <c r="T13" s="2">
        <v>10</v>
      </c>
      <c r="U13" s="3">
        <v>39609.866863425923</v>
      </c>
    </row>
    <row r="14" spans="1:21" s="2" customFormat="1" x14ac:dyDescent="0.2">
      <c r="A14" s="2" t="s">
        <v>36</v>
      </c>
      <c r="B14" s="2">
        <v>4.3607899999999997</v>
      </c>
      <c r="C14" s="2">
        <v>0.26554</v>
      </c>
      <c r="D14" s="2">
        <v>14.383749999999999</v>
      </c>
      <c r="E14" s="2">
        <v>22.6251</v>
      </c>
      <c r="F14" s="2">
        <v>2.7720000000000002E-2</v>
      </c>
      <c r="G14" s="2">
        <v>12.99783</v>
      </c>
      <c r="H14" s="2">
        <v>0.67217000000000005</v>
      </c>
      <c r="I14" s="2">
        <v>0.26149</v>
      </c>
      <c r="J14" s="2">
        <v>0</v>
      </c>
      <c r="K14" s="2">
        <v>0.21168000000000001</v>
      </c>
      <c r="L14" s="2">
        <v>2.6700000000000001E-3</v>
      </c>
      <c r="M14" s="2">
        <v>46.08905</v>
      </c>
      <c r="N14" s="2">
        <v>101.8978</v>
      </c>
      <c r="O14" s="2">
        <v>13244</v>
      </c>
      <c r="P14" s="2">
        <v>6246</v>
      </c>
      <c r="Q14" s="2">
        <v>-75</v>
      </c>
      <c r="R14" s="132" t="s">
        <v>37</v>
      </c>
      <c r="S14" s="2">
        <v>12.10609</v>
      </c>
      <c r="T14" s="2">
        <v>11</v>
      </c>
      <c r="U14" s="3">
        <v>39609.869884259257</v>
      </c>
    </row>
    <row r="15" spans="1:21" s="2" customFormat="1" x14ac:dyDescent="0.2">
      <c r="A15" s="2" t="s">
        <v>38</v>
      </c>
      <c r="B15" s="2">
        <v>4.4209500000000004</v>
      </c>
      <c r="C15" s="2">
        <v>0.2586</v>
      </c>
      <c r="D15" s="2">
        <v>14.404640000000001</v>
      </c>
      <c r="E15" s="2">
        <v>22.64181</v>
      </c>
      <c r="F15" s="2">
        <v>2.6190000000000001E-2</v>
      </c>
      <c r="G15" s="2">
        <v>12.880890000000001</v>
      </c>
      <c r="H15" s="2">
        <v>0.68618999999999997</v>
      </c>
      <c r="I15" s="2">
        <v>0.24748000000000001</v>
      </c>
      <c r="J15" s="2">
        <v>3.2000000000000003E-4</v>
      </c>
      <c r="K15" s="2">
        <v>0.18134</v>
      </c>
      <c r="L15" s="2">
        <v>1.8419999999999999E-2</v>
      </c>
      <c r="M15" s="2">
        <v>46.096069999999997</v>
      </c>
      <c r="N15" s="2">
        <v>101.8629</v>
      </c>
      <c r="O15" s="2">
        <v>13249</v>
      </c>
      <c r="P15" s="2">
        <v>6247</v>
      </c>
      <c r="Q15" s="2">
        <v>-75</v>
      </c>
      <c r="R15" s="132" t="s">
        <v>37</v>
      </c>
      <c r="S15" s="2">
        <v>12.09137</v>
      </c>
      <c r="T15" s="2">
        <v>12</v>
      </c>
      <c r="U15" s="3">
        <v>39609.873067129629</v>
      </c>
    </row>
    <row r="16" spans="1:21" s="2" customFormat="1" x14ac:dyDescent="0.2">
      <c r="A16" s="2" t="s">
        <v>39</v>
      </c>
      <c r="B16" s="2">
        <v>1.754E-2</v>
      </c>
      <c r="C16" s="2">
        <v>33.275700000000001</v>
      </c>
      <c r="D16" s="2">
        <v>0.11548</v>
      </c>
      <c r="E16" s="2">
        <v>19.948699999999999</v>
      </c>
      <c r="F16" s="2">
        <v>5.4099999999999999E-3</v>
      </c>
      <c r="G16" s="2">
        <v>0.28716000000000003</v>
      </c>
      <c r="H16" s="2">
        <v>2.9860000000000001E-2</v>
      </c>
      <c r="I16" s="2">
        <v>0.10944</v>
      </c>
      <c r="J16" s="2">
        <v>1.3559999999999999E-2</v>
      </c>
      <c r="K16" s="2">
        <v>1.5979399999999999</v>
      </c>
      <c r="L16" s="2">
        <v>1.0840000000000001E-2</v>
      </c>
      <c r="M16" s="2">
        <v>45.394089999999998</v>
      </c>
      <c r="N16" s="2">
        <v>100.8057</v>
      </c>
      <c r="O16" s="2">
        <v>12635</v>
      </c>
      <c r="P16" s="2">
        <v>5701</v>
      </c>
      <c r="Q16" s="2">
        <v>-75</v>
      </c>
      <c r="R16" s="132" t="s">
        <v>40</v>
      </c>
      <c r="S16" s="2">
        <v>10.94755</v>
      </c>
      <c r="T16" s="2">
        <v>13</v>
      </c>
      <c r="U16" s="3">
        <v>39609.876134259262</v>
      </c>
    </row>
    <row r="17" spans="1:21" s="2" customFormat="1" x14ac:dyDescent="0.2">
      <c r="A17" s="2" t="s">
        <v>41</v>
      </c>
      <c r="B17" s="2">
        <v>0</v>
      </c>
      <c r="C17" s="2">
        <v>33.973399999999998</v>
      </c>
      <c r="D17" s="2">
        <v>0.13406000000000001</v>
      </c>
      <c r="E17" s="2">
        <v>20.07394</v>
      </c>
      <c r="F17" s="2">
        <v>1.81E-3</v>
      </c>
      <c r="G17" s="2">
        <v>0.35602</v>
      </c>
      <c r="H17" s="2">
        <v>3.6949999999999997E-2</v>
      </c>
      <c r="I17" s="2">
        <v>0.10048</v>
      </c>
      <c r="J17" s="2">
        <v>5.7000000000000002E-3</v>
      </c>
      <c r="K17" s="2">
        <v>0.51363000000000003</v>
      </c>
      <c r="L17" s="2">
        <v>7.8399999999999997E-3</v>
      </c>
      <c r="M17" s="2">
        <v>45.720030000000001</v>
      </c>
      <c r="N17" s="2">
        <v>100.9239</v>
      </c>
      <c r="O17" s="2">
        <v>12619.5</v>
      </c>
      <c r="P17" s="2">
        <v>5699.5</v>
      </c>
      <c r="Q17" s="2">
        <v>-75</v>
      </c>
      <c r="R17" s="132" t="s">
        <v>40</v>
      </c>
      <c r="S17" s="2">
        <v>10.80312</v>
      </c>
      <c r="T17" s="2">
        <v>14</v>
      </c>
      <c r="U17" s="3">
        <v>39609.879328703704</v>
      </c>
    </row>
    <row r="18" spans="1:21" s="2" customFormat="1" x14ac:dyDescent="0.2">
      <c r="A18" s="2" t="s">
        <v>42</v>
      </c>
      <c r="B18" s="2">
        <v>2.5850000000000001E-2</v>
      </c>
      <c r="C18" s="2">
        <v>32.213479999999997</v>
      </c>
      <c r="D18" s="2">
        <v>0.14459</v>
      </c>
      <c r="E18" s="2">
        <v>19.770330000000001</v>
      </c>
      <c r="F18" s="2">
        <v>9.1900000000000003E-3</v>
      </c>
      <c r="G18" s="2">
        <v>0.33866000000000002</v>
      </c>
      <c r="H18" s="2">
        <v>5.1650000000000001E-2</v>
      </c>
      <c r="I18" s="2">
        <v>0.13425999999999999</v>
      </c>
      <c r="J18" s="2">
        <v>2.758E-2</v>
      </c>
      <c r="K18" s="2">
        <v>3.3696899999999999</v>
      </c>
      <c r="L18" s="2">
        <v>1.6830000000000001E-2</v>
      </c>
      <c r="M18" s="2">
        <v>45.081049999999998</v>
      </c>
      <c r="N18" s="2">
        <v>101.1831</v>
      </c>
      <c r="O18" s="2">
        <v>12604</v>
      </c>
      <c r="P18" s="2">
        <v>5698</v>
      </c>
      <c r="Q18" s="2">
        <v>-75</v>
      </c>
      <c r="R18" s="132" t="s">
        <v>40</v>
      </c>
      <c r="S18" s="2">
        <v>11.262370000000001</v>
      </c>
      <c r="T18" s="2">
        <v>15</v>
      </c>
      <c r="U18" s="3">
        <v>39609.882326388892</v>
      </c>
    </row>
    <row r="19" spans="1:21" s="2" customFormat="1" x14ac:dyDescent="0.2">
      <c r="A19" s="2" t="s">
        <v>43</v>
      </c>
      <c r="B19" s="2">
        <v>5.8590000000000003E-2</v>
      </c>
      <c r="C19" s="2">
        <v>12.140319999999999</v>
      </c>
      <c r="D19" s="2">
        <v>3.3581099999999999</v>
      </c>
      <c r="E19" s="2">
        <v>24.391839999999998</v>
      </c>
      <c r="F19" s="2">
        <v>8.0700000000000008E-3</v>
      </c>
      <c r="G19" s="2">
        <v>12.93135</v>
      </c>
      <c r="H19" s="2">
        <v>0.85594999999999999</v>
      </c>
      <c r="I19" s="2">
        <v>0.69786999999999999</v>
      </c>
      <c r="J19" s="2">
        <v>0.21551999999999999</v>
      </c>
      <c r="K19" s="2">
        <v>0.51131000000000004</v>
      </c>
      <c r="L19" s="2">
        <v>0</v>
      </c>
      <c r="M19" s="2">
        <v>45.056359999999998</v>
      </c>
      <c r="N19" s="2">
        <v>100.2253</v>
      </c>
      <c r="O19" s="2">
        <v>13680</v>
      </c>
      <c r="P19" s="2">
        <v>6443</v>
      </c>
      <c r="Q19" s="2">
        <v>-76</v>
      </c>
      <c r="R19" s="132" t="s">
        <v>44</v>
      </c>
      <c r="S19" s="2">
        <v>12.04813</v>
      </c>
      <c r="T19" s="2">
        <v>16</v>
      </c>
      <c r="U19" s="3">
        <v>39609.885381944441</v>
      </c>
    </row>
    <row r="20" spans="1:21" s="2" customFormat="1" x14ac:dyDescent="0.2">
      <c r="A20" s="2" t="s">
        <v>45</v>
      </c>
      <c r="B20" s="2">
        <v>2.7140000000000001E-2</v>
      </c>
      <c r="C20" s="2">
        <v>11.62345</v>
      </c>
      <c r="D20" s="2">
        <v>3.44929</v>
      </c>
      <c r="E20" s="2">
        <v>24.15409</v>
      </c>
      <c r="F20" s="2">
        <v>0</v>
      </c>
      <c r="G20" s="2">
        <v>14.202220000000001</v>
      </c>
      <c r="H20" s="2">
        <v>0.88395000000000001</v>
      </c>
      <c r="I20" s="2">
        <v>0.68067999999999995</v>
      </c>
      <c r="J20" s="2">
        <v>0.16359000000000001</v>
      </c>
      <c r="K20" s="2">
        <v>0.33337</v>
      </c>
      <c r="L20" s="2">
        <v>6.8300000000000001E-3</v>
      </c>
      <c r="M20" s="2">
        <v>44.96893</v>
      </c>
      <c r="N20" s="2">
        <v>100.4935</v>
      </c>
      <c r="O20" s="2">
        <v>13677.7</v>
      </c>
      <c r="P20" s="2">
        <v>6447</v>
      </c>
      <c r="Q20" s="2">
        <v>-76</v>
      </c>
      <c r="R20" s="132" t="s">
        <v>44</v>
      </c>
      <c r="S20" s="2">
        <v>12.152939999999999</v>
      </c>
      <c r="T20" s="2">
        <v>17</v>
      </c>
      <c r="U20" s="3">
        <v>39609.88857638889</v>
      </c>
    </row>
    <row r="21" spans="1:21" s="2" customFormat="1" x14ac:dyDescent="0.2">
      <c r="A21" s="2" t="s">
        <v>46</v>
      </c>
      <c r="B21" s="2">
        <v>3.2530000000000003E-2</v>
      </c>
      <c r="C21" s="2">
        <v>11.660780000000001</v>
      </c>
      <c r="D21" s="2">
        <v>3.4320400000000002</v>
      </c>
      <c r="E21" s="2">
        <v>24.252659999999999</v>
      </c>
      <c r="F21" s="2">
        <v>0</v>
      </c>
      <c r="G21" s="2">
        <v>14.260389999999999</v>
      </c>
      <c r="H21" s="2">
        <v>0.83355999999999997</v>
      </c>
      <c r="I21" s="2">
        <v>0.67054999999999998</v>
      </c>
      <c r="J21" s="2">
        <v>0.18113000000000001</v>
      </c>
      <c r="K21" s="2">
        <v>0.35499000000000003</v>
      </c>
      <c r="L21" s="2">
        <v>1.515E-2</v>
      </c>
      <c r="M21" s="2">
        <v>45.090629999999997</v>
      </c>
      <c r="N21" s="2">
        <v>100.78440000000001</v>
      </c>
      <c r="O21" s="2">
        <v>13675.3</v>
      </c>
      <c r="P21" s="2">
        <v>6451</v>
      </c>
      <c r="Q21" s="2">
        <v>-76</v>
      </c>
      <c r="R21" s="132" t="s">
        <v>44</v>
      </c>
      <c r="S21" s="2">
        <v>12.18962</v>
      </c>
      <c r="T21" s="2">
        <v>18</v>
      </c>
      <c r="U21" s="3">
        <v>39609.891550925924</v>
      </c>
    </row>
    <row r="22" spans="1:21" s="2" customFormat="1" x14ac:dyDescent="0.2">
      <c r="A22" s="2" t="s">
        <v>47</v>
      </c>
      <c r="B22" s="2">
        <v>2.9100000000000001E-2</v>
      </c>
      <c r="C22" s="2">
        <v>11.80992</v>
      </c>
      <c r="D22" s="2">
        <v>3.5127999999999999</v>
      </c>
      <c r="E22" s="2">
        <v>24.23019</v>
      </c>
      <c r="F22" s="2">
        <v>9.58E-3</v>
      </c>
      <c r="G22" s="2">
        <v>14.168240000000001</v>
      </c>
      <c r="H22" s="2">
        <v>0.87838000000000005</v>
      </c>
      <c r="I22" s="2">
        <v>0.70677000000000001</v>
      </c>
      <c r="J22" s="2">
        <v>0.17537</v>
      </c>
      <c r="K22" s="2">
        <v>0.33149000000000001</v>
      </c>
      <c r="L22" s="2">
        <v>0</v>
      </c>
      <c r="M22" s="2">
        <v>45.231409999999997</v>
      </c>
      <c r="N22" s="2">
        <v>101.08329999999999</v>
      </c>
      <c r="O22" s="2">
        <v>13673</v>
      </c>
      <c r="P22" s="2">
        <v>6455</v>
      </c>
      <c r="Q22" s="2">
        <v>-76</v>
      </c>
      <c r="R22" s="132" t="s">
        <v>44</v>
      </c>
      <c r="S22" s="2">
        <v>12.214079999999999</v>
      </c>
      <c r="T22" s="2">
        <v>19</v>
      </c>
      <c r="U22" s="3">
        <v>39609.894571759258</v>
      </c>
    </row>
    <row r="23" spans="1:21" s="2" customFormat="1" x14ac:dyDescent="0.2">
      <c r="A23" s="2" t="s">
        <v>48</v>
      </c>
      <c r="B23" s="2">
        <v>2.6239999999999999E-2</v>
      </c>
      <c r="C23" s="2">
        <v>10.65117</v>
      </c>
      <c r="D23" s="2">
        <v>4.1867299999999998</v>
      </c>
      <c r="E23" s="2">
        <v>23.924769999999999</v>
      </c>
      <c r="F23" s="2">
        <v>1.0880000000000001E-2</v>
      </c>
      <c r="G23" s="2">
        <v>14.968489999999999</v>
      </c>
      <c r="H23" s="2">
        <v>0.90075000000000005</v>
      </c>
      <c r="I23" s="2">
        <v>0.71869000000000005</v>
      </c>
      <c r="J23" s="2">
        <v>0.19364999999999999</v>
      </c>
      <c r="K23" s="2">
        <v>0.39923999999999998</v>
      </c>
      <c r="L23" s="2">
        <v>6.5199999999999998E-3</v>
      </c>
      <c r="M23" s="2">
        <v>45.087789999999998</v>
      </c>
      <c r="N23" s="2">
        <v>101.0749</v>
      </c>
      <c r="O23" s="2">
        <v>13634</v>
      </c>
      <c r="P23" s="2">
        <v>6576</v>
      </c>
      <c r="Q23" s="2">
        <v>-76</v>
      </c>
      <c r="R23" s="132" t="s">
        <v>49</v>
      </c>
      <c r="S23" s="2">
        <v>12.302250000000001</v>
      </c>
      <c r="T23" s="2">
        <v>20</v>
      </c>
      <c r="U23" s="3">
        <v>39609.897627314815</v>
      </c>
    </row>
    <row r="24" spans="1:21" s="2" customFormat="1" x14ac:dyDescent="0.2">
      <c r="A24" s="2" t="s">
        <v>50</v>
      </c>
      <c r="B24" s="2">
        <v>2.921E-2</v>
      </c>
      <c r="C24" s="2">
        <v>10.46374</v>
      </c>
      <c r="D24" s="2">
        <v>3.83927</v>
      </c>
      <c r="E24" s="2">
        <v>23.955269999999999</v>
      </c>
      <c r="F24" s="2">
        <v>4.5799999999999999E-3</v>
      </c>
      <c r="G24" s="2">
        <v>15.543229999999999</v>
      </c>
      <c r="H24" s="2">
        <v>0.94343999999999995</v>
      </c>
      <c r="I24" s="2">
        <v>0.66984999999999995</v>
      </c>
      <c r="J24" s="2">
        <v>0.14327999999999999</v>
      </c>
      <c r="K24" s="2">
        <v>0.37929000000000002</v>
      </c>
      <c r="L24" s="2">
        <v>2.461E-2</v>
      </c>
      <c r="M24" s="2">
        <v>44.909779999999998</v>
      </c>
      <c r="N24" s="2">
        <v>100.9055</v>
      </c>
      <c r="O24" s="2">
        <v>13634</v>
      </c>
      <c r="P24" s="2">
        <v>6581.3</v>
      </c>
      <c r="Q24" s="2">
        <v>-76</v>
      </c>
      <c r="R24" s="132" t="s">
        <v>49</v>
      </c>
      <c r="S24" s="2">
        <v>12.323650000000001</v>
      </c>
      <c r="T24" s="2">
        <v>21</v>
      </c>
      <c r="U24" s="3">
        <v>39609.900833333333</v>
      </c>
    </row>
    <row r="25" spans="1:21" s="2" customFormat="1" x14ac:dyDescent="0.2">
      <c r="A25" s="2" t="s">
        <v>51</v>
      </c>
      <c r="B25" s="2">
        <v>2.4510000000000001E-2</v>
      </c>
      <c r="C25" s="2">
        <v>11.049250000000001</v>
      </c>
      <c r="D25" s="2">
        <v>3.08365</v>
      </c>
      <c r="E25" s="2">
        <v>24.516030000000001</v>
      </c>
      <c r="F25" s="2">
        <v>1.051E-2</v>
      </c>
      <c r="G25" s="2">
        <v>15.245380000000001</v>
      </c>
      <c r="H25" s="2">
        <v>0.82581000000000004</v>
      </c>
      <c r="I25" s="2">
        <v>0.60731999999999997</v>
      </c>
      <c r="J25" s="2">
        <v>0.14796000000000001</v>
      </c>
      <c r="K25" s="2">
        <v>0.49418000000000001</v>
      </c>
      <c r="L25" s="2">
        <v>9.7900000000000001E-3</v>
      </c>
      <c r="M25" s="2">
        <v>45.065480000000001</v>
      </c>
      <c r="N25" s="2">
        <v>101.07989999999999</v>
      </c>
      <c r="O25" s="2">
        <v>13634</v>
      </c>
      <c r="P25" s="2">
        <v>6586.7</v>
      </c>
      <c r="Q25" s="2">
        <v>-76</v>
      </c>
      <c r="R25" s="132" t="s">
        <v>49</v>
      </c>
      <c r="S25" s="2">
        <v>12.313689999999999</v>
      </c>
      <c r="T25" s="2">
        <v>22</v>
      </c>
      <c r="U25" s="3">
        <v>39609.903831018521</v>
      </c>
    </row>
    <row r="26" spans="1:21" s="2" customFormat="1" x14ac:dyDescent="0.2">
      <c r="A26" s="2" t="s">
        <v>52</v>
      </c>
      <c r="B26" s="2">
        <v>5.7430000000000002E-2</v>
      </c>
      <c r="C26" s="2">
        <v>11.993510000000001</v>
      </c>
      <c r="D26" s="2">
        <v>3.0652699999999999</v>
      </c>
      <c r="E26" s="2">
        <v>24.42558</v>
      </c>
      <c r="F26" s="2">
        <v>1.1129999999999999E-2</v>
      </c>
      <c r="G26" s="2">
        <v>13.38725</v>
      </c>
      <c r="H26" s="2">
        <v>0.78546000000000005</v>
      </c>
      <c r="I26" s="2">
        <v>0.65280000000000005</v>
      </c>
      <c r="J26" s="2">
        <v>0.17502000000000001</v>
      </c>
      <c r="K26" s="2">
        <v>0.85550000000000004</v>
      </c>
      <c r="L26" s="2">
        <v>0</v>
      </c>
      <c r="M26" s="2">
        <v>44.938409999999998</v>
      </c>
      <c r="N26" s="2">
        <v>100.34739999999999</v>
      </c>
      <c r="O26" s="2">
        <v>13634</v>
      </c>
      <c r="P26" s="2">
        <v>6592</v>
      </c>
      <c r="Q26" s="2">
        <v>-76</v>
      </c>
      <c r="R26" s="132" t="s">
        <v>49</v>
      </c>
      <c r="S26" s="2">
        <v>12.13199</v>
      </c>
      <c r="T26" s="2">
        <v>23</v>
      </c>
      <c r="U26" s="3">
        <v>39609.906828703701</v>
      </c>
    </row>
    <row r="27" spans="1:21" s="2" customFormat="1" x14ac:dyDescent="0.2">
      <c r="A27" s="2" t="s">
        <v>53</v>
      </c>
      <c r="B27" s="2">
        <v>1.223E-2</v>
      </c>
      <c r="C27" s="2">
        <v>29.294039999999999</v>
      </c>
      <c r="D27" s="2">
        <v>2.2700000000000001E-2</v>
      </c>
      <c r="E27" s="2">
        <v>19.17483</v>
      </c>
      <c r="F27" s="2">
        <v>4.3400000000000001E-3</v>
      </c>
      <c r="G27" s="2">
        <v>0.19014</v>
      </c>
      <c r="H27" s="2">
        <v>2.315E-2</v>
      </c>
      <c r="I27" s="2">
        <v>0.152</v>
      </c>
      <c r="J27" s="2">
        <v>8.6679999999999993E-2</v>
      </c>
      <c r="K27" s="2">
        <v>8.7682500000000001</v>
      </c>
      <c r="L27" s="2">
        <v>3.5699999999999998E-3</v>
      </c>
      <c r="M27" s="2">
        <v>43.856659999999998</v>
      </c>
      <c r="N27" s="2">
        <v>101.5886</v>
      </c>
      <c r="O27" s="2">
        <v>8800</v>
      </c>
      <c r="P27" s="2">
        <v>89</v>
      </c>
      <c r="Q27" s="2">
        <v>-56</v>
      </c>
      <c r="R27" s="132" t="s">
        <v>54</v>
      </c>
      <c r="S27" s="2">
        <v>12.09543</v>
      </c>
      <c r="T27" s="2">
        <v>24</v>
      </c>
      <c r="U27" s="3">
        <v>39609.909872685188</v>
      </c>
    </row>
    <row r="28" spans="1:21" s="2" customFormat="1" x14ac:dyDescent="0.2">
      <c r="A28" s="2" t="s">
        <v>55</v>
      </c>
      <c r="B28" s="2">
        <v>8.2299999999999995E-3</v>
      </c>
      <c r="C28" s="2">
        <v>29.008150000000001</v>
      </c>
      <c r="D28" s="2">
        <v>6.0139999999999999E-2</v>
      </c>
      <c r="E28" s="2">
        <v>19.138089999999998</v>
      </c>
      <c r="F28" s="2">
        <v>1.97E-3</v>
      </c>
      <c r="G28" s="2">
        <v>0.34544999999999998</v>
      </c>
      <c r="H28" s="2">
        <v>3.3029999999999997E-2</v>
      </c>
      <c r="I28" s="2">
        <v>0.22456999999999999</v>
      </c>
      <c r="J28" s="2">
        <v>8.6720000000000005E-2</v>
      </c>
      <c r="K28" s="2">
        <v>8.6707400000000003</v>
      </c>
      <c r="L28" s="2">
        <v>2.172E-2</v>
      </c>
      <c r="M28" s="2">
        <v>43.737139999999997</v>
      </c>
      <c r="N28" s="2">
        <v>101.336</v>
      </c>
      <c r="O28" s="2">
        <v>8787.7999999999993</v>
      </c>
      <c r="P28" s="2">
        <v>103</v>
      </c>
      <c r="Q28" s="2">
        <v>-56</v>
      </c>
      <c r="R28" s="132" t="s">
        <v>54</v>
      </c>
      <c r="S28" s="2">
        <v>12.08079</v>
      </c>
      <c r="T28" s="2">
        <v>25</v>
      </c>
      <c r="U28" s="3">
        <v>39609.91306712963</v>
      </c>
    </row>
    <row r="29" spans="1:21" s="2" customFormat="1" x14ac:dyDescent="0.2">
      <c r="A29" s="2" t="s">
        <v>56</v>
      </c>
      <c r="B29" s="2">
        <v>1.2160000000000001E-2</v>
      </c>
      <c r="C29" s="2">
        <v>29.198530000000002</v>
      </c>
      <c r="D29" s="2">
        <v>2.5100000000000001E-2</v>
      </c>
      <c r="E29" s="2">
        <v>19.126090000000001</v>
      </c>
      <c r="F29" s="2">
        <v>0</v>
      </c>
      <c r="G29" s="2">
        <v>0.19133</v>
      </c>
      <c r="H29" s="2">
        <v>3.1629999999999998E-2</v>
      </c>
      <c r="I29" s="2">
        <v>0.1336</v>
      </c>
      <c r="J29" s="2">
        <v>8.5860000000000006E-2</v>
      </c>
      <c r="K29" s="2">
        <v>8.7417800000000003</v>
      </c>
      <c r="L29" s="2">
        <v>0</v>
      </c>
      <c r="M29" s="2">
        <v>43.72636</v>
      </c>
      <c r="N29" s="2">
        <v>101.27249999999999</v>
      </c>
      <c r="O29" s="2">
        <v>8775.5</v>
      </c>
      <c r="P29" s="2">
        <v>117</v>
      </c>
      <c r="Q29" s="2">
        <v>-56</v>
      </c>
      <c r="R29" s="132" t="s">
        <v>54</v>
      </c>
      <c r="S29" s="2">
        <v>12.053800000000001</v>
      </c>
      <c r="T29" s="2">
        <v>26</v>
      </c>
      <c r="U29" s="3">
        <v>39609.916064814817</v>
      </c>
    </row>
    <row r="30" spans="1:21" s="2" customFormat="1" x14ac:dyDescent="0.2">
      <c r="A30" s="2" t="s">
        <v>57</v>
      </c>
      <c r="B30" s="2">
        <v>5.5500000000000002E-3</v>
      </c>
      <c r="C30" s="2">
        <v>29.147490000000001</v>
      </c>
      <c r="D30" s="2">
        <v>1.439E-2</v>
      </c>
      <c r="E30" s="2">
        <v>19.122019999999999</v>
      </c>
      <c r="F30" s="2">
        <v>0</v>
      </c>
      <c r="G30" s="2">
        <v>0.19627</v>
      </c>
      <c r="H30" s="2">
        <v>4.1689999999999998E-2</v>
      </c>
      <c r="I30" s="2">
        <v>0.12093</v>
      </c>
      <c r="J30" s="2">
        <v>0.10119</v>
      </c>
      <c r="K30" s="2">
        <v>8.8903300000000005</v>
      </c>
      <c r="L30" s="2">
        <v>9.5200000000000007E-3</v>
      </c>
      <c r="M30" s="2">
        <v>43.730609999999999</v>
      </c>
      <c r="N30" s="2">
        <v>101.38</v>
      </c>
      <c r="O30" s="2">
        <v>8763.2999999999993</v>
      </c>
      <c r="P30" s="2">
        <v>131</v>
      </c>
      <c r="Q30" s="2">
        <v>-56</v>
      </c>
      <c r="R30" s="132" t="s">
        <v>54</v>
      </c>
      <c r="S30" s="2">
        <v>12.092499999999999</v>
      </c>
      <c r="T30" s="2">
        <v>27</v>
      </c>
      <c r="U30" s="3">
        <v>39609.919074074074</v>
      </c>
    </row>
    <row r="31" spans="1:21" s="2" customFormat="1" x14ac:dyDescent="0.2">
      <c r="A31" s="2" t="s">
        <v>58</v>
      </c>
      <c r="B31" s="2">
        <v>2.0200000000000001E-3</v>
      </c>
      <c r="C31" s="2">
        <v>29.009650000000001</v>
      </c>
      <c r="D31" s="2">
        <v>4.1160000000000002E-2</v>
      </c>
      <c r="E31" s="2">
        <v>19.02271</v>
      </c>
      <c r="F31" s="2">
        <v>1.97E-3</v>
      </c>
      <c r="G31" s="2">
        <v>0.13117000000000001</v>
      </c>
      <c r="H31" s="2">
        <v>5.8560000000000001E-2</v>
      </c>
      <c r="I31" s="2">
        <v>8.2239999999999994E-2</v>
      </c>
      <c r="J31" s="2">
        <v>8.8679999999999995E-2</v>
      </c>
      <c r="K31" s="2">
        <v>8.85642</v>
      </c>
      <c r="L31" s="2">
        <v>0</v>
      </c>
      <c r="M31" s="2">
        <v>43.499339999999997</v>
      </c>
      <c r="N31" s="2">
        <v>100.79389999999999</v>
      </c>
      <c r="O31" s="2">
        <v>8751</v>
      </c>
      <c r="P31" s="2">
        <v>145</v>
      </c>
      <c r="Q31" s="2">
        <v>-56</v>
      </c>
      <c r="R31" s="132" t="s">
        <v>54</v>
      </c>
      <c r="S31" s="2">
        <v>12.01192</v>
      </c>
      <c r="T31" s="2">
        <v>28</v>
      </c>
      <c r="U31" s="3">
        <v>39609.922071759262</v>
      </c>
    </row>
    <row r="32" spans="1:21" s="2" customFormat="1" x14ac:dyDescent="0.2">
      <c r="A32" s="2" t="s">
        <v>59</v>
      </c>
      <c r="B32" s="2">
        <v>0</v>
      </c>
      <c r="C32" s="2">
        <v>10.379759999999999</v>
      </c>
      <c r="D32" s="2">
        <v>22.062280000000001</v>
      </c>
      <c r="E32" s="2">
        <v>0.18228</v>
      </c>
      <c r="F32" s="2">
        <v>0</v>
      </c>
      <c r="G32" s="2">
        <v>1.435E-2</v>
      </c>
      <c r="H32" s="2">
        <v>0.21077000000000001</v>
      </c>
      <c r="I32" s="2">
        <v>20.291840000000001</v>
      </c>
      <c r="J32" s="2">
        <v>8.4169999999999995E-2</v>
      </c>
      <c r="K32" s="2">
        <v>9.0162099999999992</v>
      </c>
      <c r="L32" s="2">
        <v>1.66E-3</v>
      </c>
      <c r="M32" s="2">
        <v>38.782899999999998</v>
      </c>
      <c r="N32" s="2">
        <v>101.0262</v>
      </c>
      <c r="O32" s="2">
        <v>8168</v>
      </c>
      <c r="P32" s="2">
        <v>-398</v>
      </c>
      <c r="Q32" s="2">
        <v>-57</v>
      </c>
      <c r="R32" s="132" t="s">
        <v>60</v>
      </c>
      <c r="S32" s="2">
        <v>14.524240000000001</v>
      </c>
      <c r="T32" s="2">
        <v>29</v>
      </c>
      <c r="U32" s="3">
        <v>39609.925115740742</v>
      </c>
    </row>
    <row r="33" spans="1:21" s="2" customFormat="1" x14ac:dyDescent="0.2">
      <c r="A33" s="2" t="s">
        <v>61</v>
      </c>
      <c r="B33" s="2">
        <v>7.0899999999999999E-3</v>
      </c>
      <c r="C33" s="2">
        <v>10.630420000000001</v>
      </c>
      <c r="D33" s="2">
        <v>21.580760000000001</v>
      </c>
      <c r="E33" s="2">
        <v>0.12389</v>
      </c>
      <c r="F33" s="2">
        <v>0</v>
      </c>
      <c r="G33" s="2">
        <v>1.15E-3</v>
      </c>
      <c r="H33" s="2">
        <v>0.19320999999999999</v>
      </c>
      <c r="I33" s="2">
        <v>21.092690000000001</v>
      </c>
      <c r="J33" s="2">
        <v>7.9299999999999995E-2</v>
      </c>
      <c r="K33" s="2">
        <v>8.42197</v>
      </c>
      <c r="L33" s="2">
        <v>0</v>
      </c>
      <c r="M33" s="2">
        <v>38.6357</v>
      </c>
      <c r="N33" s="2">
        <v>100.7662</v>
      </c>
      <c r="O33" s="2">
        <v>8142.8</v>
      </c>
      <c r="P33" s="2">
        <v>-398</v>
      </c>
      <c r="Q33" s="2">
        <v>-57</v>
      </c>
      <c r="R33" s="132" t="s">
        <v>60</v>
      </c>
      <c r="S33" s="2">
        <v>14.50141</v>
      </c>
      <c r="T33" s="2">
        <v>30</v>
      </c>
      <c r="U33" s="3">
        <v>39609.928287037037</v>
      </c>
    </row>
    <row r="34" spans="1:21" s="2" customFormat="1" x14ac:dyDescent="0.2">
      <c r="A34" s="2" t="s">
        <v>62</v>
      </c>
      <c r="B34" s="2">
        <v>4.1700000000000001E-3</v>
      </c>
      <c r="C34" s="2">
        <v>10.86483</v>
      </c>
      <c r="D34" s="2">
        <v>21.592639999999999</v>
      </c>
      <c r="E34" s="2">
        <v>0.15176999999999999</v>
      </c>
      <c r="F34" s="2">
        <v>4.64E-3</v>
      </c>
      <c r="G34" s="2">
        <v>0</v>
      </c>
      <c r="H34" s="2">
        <v>0.19683</v>
      </c>
      <c r="I34" s="2">
        <v>21.105740000000001</v>
      </c>
      <c r="J34" s="2">
        <v>5.6820000000000002E-2</v>
      </c>
      <c r="K34" s="2">
        <v>8.3385899999999999</v>
      </c>
      <c r="L34" s="2">
        <v>0</v>
      </c>
      <c r="M34" s="2">
        <v>38.80829</v>
      </c>
      <c r="N34" s="2">
        <v>101.12430000000001</v>
      </c>
      <c r="O34" s="2">
        <v>8117.5</v>
      </c>
      <c r="P34" s="2">
        <v>-398</v>
      </c>
      <c r="Q34" s="2">
        <v>-57</v>
      </c>
      <c r="R34" s="132" t="s">
        <v>60</v>
      </c>
      <c r="S34" s="2">
        <v>14.525930000000001</v>
      </c>
      <c r="T34" s="2">
        <v>31</v>
      </c>
      <c r="U34" s="3">
        <v>39609.931284722225</v>
      </c>
    </row>
    <row r="35" spans="1:21" s="2" customFormat="1" x14ac:dyDescent="0.2">
      <c r="A35" s="2" t="s">
        <v>63</v>
      </c>
      <c r="B35" s="2">
        <v>0</v>
      </c>
      <c r="C35" s="2">
        <v>10.967919999999999</v>
      </c>
      <c r="D35" s="2">
        <v>21.675129999999999</v>
      </c>
      <c r="E35" s="2">
        <v>0.15457000000000001</v>
      </c>
      <c r="F35" s="2">
        <v>4.47E-3</v>
      </c>
      <c r="G35" s="2">
        <v>5.6800000000000002E-3</v>
      </c>
      <c r="H35" s="2">
        <v>0.19017999999999999</v>
      </c>
      <c r="I35" s="2">
        <v>20.794509999999999</v>
      </c>
      <c r="J35" s="2">
        <v>9.6320000000000003E-2</v>
      </c>
      <c r="K35" s="2">
        <v>8.1602899999999998</v>
      </c>
      <c r="L35" s="2">
        <v>9.9399999999999992E-3</v>
      </c>
      <c r="M35" s="2">
        <v>38.769869999999997</v>
      </c>
      <c r="N35" s="2">
        <v>100.8289</v>
      </c>
      <c r="O35" s="2">
        <v>8092.3</v>
      </c>
      <c r="P35" s="2">
        <v>-398</v>
      </c>
      <c r="Q35" s="2">
        <v>-57</v>
      </c>
      <c r="R35" s="132" t="s">
        <v>60</v>
      </c>
      <c r="S35" s="2">
        <v>14.43914</v>
      </c>
      <c r="T35" s="2">
        <v>32</v>
      </c>
      <c r="U35" s="3">
        <v>39609.934305555558</v>
      </c>
    </row>
    <row r="36" spans="1:21" s="2" customFormat="1" x14ac:dyDescent="0.2">
      <c r="A36" s="2" t="s">
        <v>64</v>
      </c>
      <c r="B36" s="2">
        <v>2.5500000000000002E-3</v>
      </c>
      <c r="C36" s="2">
        <v>10.20528</v>
      </c>
      <c r="D36" s="2">
        <v>21.105499999999999</v>
      </c>
      <c r="E36" s="2">
        <v>0.19001000000000001</v>
      </c>
      <c r="F36" s="2">
        <v>0</v>
      </c>
      <c r="G36" s="2">
        <v>2.7200000000000002E-3</v>
      </c>
      <c r="H36" s="2">
        <v>0.18684999999999999</v>
      </c>
      <c r="I36" s="2">
        <v>20.79654</v>
      </c>
      <c r="J36" s="2">
        <v>9.1359999999999997E-2</v>
      </c>
      <c r="K36" s="2">
        <v>9.6212999999999997</v>
      </c>
      <c r="L36" s="2">
        <v>7.1700000000000002E-3</v>
      </c>
      <c r="M36" s="2">
        <v>38.218089999999997</v>
      </c>
      <c r="N36" s="2">
        <v>100.4273</v>
      </c>
      <c r="O36" s="2">
        <v>8067</v>
      </c>
      <c r="P36" s="2">
        <v>-398</v>
      </c>
      <c r="Q36" s="2">
        <v>-57</v>
      </c>
      <c r="R36" s="132" t="s">
        <v>60</v>
      </c>
      <c r="S36" s="2">
        <v>14.611269999999999</v>
      </c>
      <c r="T36" s="2">
        <v>33</v>
      </c>
      <c r="U36" s="3">
        <v>39609.937314814815</v>
      </c>
    </row>
    <row r="37" spans="1:21" s="2" customFormat="1" x14ac:dyDescent="0.2">
      <c r="A37" s="2" t="s">
        <v>65</v>
      </c>
      <c r="B37" s="2">
        <v>1.95E-2</v>
      </c>
      <c r="C37" s="2">
        <v>9.9888399999999997</v>
      </c>
      <c r="D37" s="2">
        <v>20.961580000000001</v>
      </c>
      <c r="E37" s="2">
        <v>0.15121999999999999</v>
      </c>
      <c r="F37" s="2">
        <v>3.6999999999999999E-4</v>
      </c>
      <c r="G37" s="2">
        <v>2.8469999999999999E-2</v>
      </c>
      <c r="H37" s="2">
        <v>0.21540999999999999</v>
      </c>
      <c r="I37" s="2">
        <v>21.81831</v>
      </c>
      <c r="J37" s="2">
        <v>8.9690000000000006E-2</v>
      </c>
      <c r="K37" s="2">
        <v>9.7286999999999999</v>
      </c>
      <c r="L37" s="2">
        <v>0</v>
      </c>
      <c r="M37" s="2">
        <v>38.436489999999999</v>
      </c>
      <c r="N37" s="2">
        <v>101.43859999999999</v>
      </c>
      <c r="O37" s="2">
        <v>8066</v>
      </c>
      <c r="P37" s="2">
        <v>-263</v>
      </c>
      <c r="Q37" s="2">
        <v>-57</v>
      </c>
      <c r="R37" s="132" t="s">
        <v>66</v>
      </c>
      <c r="S37" s="2">
        <v>14.86041</v>
      </c>
      <c r="T37" s="2">
        <v>34</v>
      </c>
      <c r="U37" s="3">
        <v>39609.940358796295</v>
      </c>
    </row>
    <row r="38" spans="1:21" s="2" customFormat="1" x14ac:dyDescent="0.2">
      <c r="A38" s="2" t="s">
        <v>67</v>
      </c>
      <c r="B38" s="2">
        <v>1.0959999999999999E-2</v>
      </c>
      <c r="C38" s="2">
        <v>10.381069999999999</v>
      </c>
      <c r="D38" s="2">
        <v>20.762139999999999</v>
      </c>
      <c r="E38" s="2">
        <v>0.15689</v>
      </c>
      <c r="F38" s="2">
        <v>8.4399999999999996E-3</v>
      </c>
      <c r="G38" s="2">
        <v>0</v>
      </c>
      <c r="H38" s="2">
        <v>0.18915000000000001</v>
      </c>
      <c r="I38" s="2">
        <v>22.105370000000001</v>
      </c>
      <c r="J38" s="2">
        <v>8.7040000000000006E-2</v>
      </c>
      <c r="K38" s="2">
        <v>8.8943700000000003</v>
      </c>
      <c r="L38" s="2">
        <v>0</v>
      </c>
      <c r="M38" s="2">
        <v>38.384540000000001</v>
      </c>
      <c r="N38" s="2">
        <v>100.9799</v>
      </c>
      <c r="O38" s="2">
        <v>8057.3</v>
      </c>
      <c r="P38" s="2">
        <v>-255.3</v>
      </c>
      <c r="Q38" s="2">
        <v>-57</v>
      </c>
      <c r="R38" s="132" t="s">
        <v>66</v>
      </c>
      <c r="S38" s="2">
        <v>14.71856</v>
      </c>
      <c r="T38" s="2">
        <v>35</v>
      </c>
      <c r="U38" s="3">
        <v>39609.943553240744</v>
      </c>
    </row>
    <row r="39" spans="1:21" s="2" customFormat="1" x14ac:dyDescent="0.2">
      <c r="A39" s="2" t="s">
        <v>68</v>
      </c>
      <c r="B39" s="2">
        <v>7.7400000000000004E-3</v>
      </c>
      <c r="C39" s="2">
        <v>10.060409999999999</v>
      </c>
      <c r="D39" s="2">
        <v>20.733319999999999</v>
      </c>
      <c r="E39" s="2">
        <v>0.12436999999999999</v>
      </c>
      <c r="F39" s="2">
        <v>0</v>
      </c>
      <c r="G39" s="2">
        <v>1.137E-2</v>
      </c>
      <c r="H39" s="2">
        <v>0.20558999999999999</v>
      </c>
      <c r="I39" s="2">
        <v>21.740159999999999</v>
      </c>
      <c r="J39" s="2">
        <v>7.1330000000000005E-2</v>
      </c>
      <c r="K39" s="2">
        <v>9.4586299999999994</v>
      </c>
      <c r="L39" s="2">
        <v>0</v>
      </c>
      <c r="M39" s="2">
        <v>38.115029999999997</v>
      </c>
      <c r="N39" s="2">
        <v>100.5279</v>
      </c>
      <c r="O39" s="2">
        <v>8048.7</v>
      </c>
      <c r="P39" s="2">
        <v>-247.7</v>
      </c>
      <c r="Q39" s="2">
        <v>-57</v>
      </c>
      <c r="R39" s="132" t="s">
        <v>66</v>
      </c>
      <c r="S39" s="2">
        <v>14.710800000000001</v>
      </c>
      <c r="T39" s="2">
        <v>36</v>
      </c>
      <c r="U39" s="3">
        <v>39609.946585648147</v>
      </c>
    </row>
    <row r="40" spans="1:21" s="2" customFormat="1" x14ac:dyDescent="0.2">
      <c r="A40" s="2" t="s">
        <v>69</v>
      </c>
      <c r="B40" s="2">
        <v>1.1849999999999999E-2</v>
      </c>
      <c r="C40" s="2">
        <v>8.8719999999999999</v>
      </c>
      <c r="D40" s="2">
        <v>20.194379999999999</v>
      </c>
      <c r="E40" s="2">
        <v>0.14838000000000001</v>
      </c>
      <c r="F40" s="2">
        <v>2.98E-3</v>
      </c>
      <c r="G40" s="2">
        <v>4.9610000000000001E-2</v>
      </c>
      <c r="H40" s="2">
        <v>0.24969</v>
      </c>
      <c r="I40" s="2">
        <v>21.537680000000002</v>
      </c>
      <c r="J40" s="2">
        <v>7.8890000000000002E-2</v>
      </c>
      <c r="K40" s="2">
        <v>11.911910000000001</v>
      </c>
      <c r="L40" s="2">
        <v>0</v>
      </c>
      <c r="M40" s="2">
        <v>37.53931</v>
      </c>
      <c r="N40" s="2">
        <v>100.5967</v>
      </c>
      <c r="O40" s="2">
        <v>8040</v>
      </c>
      <c r="P40" s="2">
        <v>-240</v>
      </c>
      <c r="Q40" s="2">
        <v>-57</v>
      </c>
      <c r="R40" s="132" t="s">
        <v>66</v>
      </c>
      <c r="S40" s="2">
        <v>15.065200000000001</v>
      </c>
      <c r="T40" s="2">
        <v>37</v>
      </c>
      <c r="U40" s="3">
        <v>39609.949606481481</v>
      </c>
    </row>
    <row r="41" spans="1:21" s="2" customFormat="1" x14ac:dyDescent="0.2">
      <c r="A41" s="2" t="s">
        <v>70</v>
      </c>
      <c r="B41" s="2">
        <v>1.519E-2</v>
      </c>
      <c r="C41" s="2">
        <v>7.8914</v>
      </c>
      <c r="D41" s="2">
        <v>20.061389999999999</v>
      </c>
      <c r="E41" s="2">
        <v>0.12243</v>
      </c>
      <c r="F41" s="2">
        <v>2.4199999999999998E-3</v>
      </c>
      <c r="G41" s="2">
        <v>1.6750000000000001E-2</v>
      </c>
      <c r="H41" s="2">
        <v>0.23888999999999999</v>
      </c>
      <c r="I41" s="2">
        <v>21.142690000000002</v>
      </c>
      <c r="J41" s="2">
        <v>0.11013000000000001</v>
      </c>
      <c r="K41" s="2">
        <v>13.865159999999999</v>
      </c>
      <c r="L41" s="2">
        <v>1.4149999999999999E-2</v>
      </c>
      <c r="M41" s="2">
        <v>37.118049999999997</v>
      </c>
      <c r="N41" s="2">
        <v>100.5986</v>
      </c>
      <c r="O41" s="2">
        <v>8031.3</v>
      </c>
      <c r="P41" s="2">
        <v>-232.3</v>
      </c>
      <c r="Q41" s="2">
        <v>-57</v>
      </c>
      <c r="R41" s="132" t="s">
        <v>66</v>
      </c>
      <c r="S41" s="2">
        <v>15.31025</v>
      </c>
      <c r="T41" s="2">
        <v>38</v>
      </c>
      <c r="U41" s="3">
        <v>39609.952638888892</v>
      </c>
    </row>
    <row r="42" spans="1:21" s="2" customFormat="1" x14ac:dyDescent="0.2">
      <c r="A42" s="2" t="s">
        <v>71</v>
      </c>
      <c r="B42" s="2">
        <v>1.362E-2</v>
      </c>
      <c r="C42" s="2">
        <v>6.7740999999999998</v>
      </c>
      <c r="D42" s="2">
        <v>19.206779999999998</v>
      </c>
      <c r="E42" s="2">
        <v>0.13983999999999999</v>
      </c>
      <c r="F42" s="2">
        <v>0</v>
      </c>
      <c r="G42" s="2">
        <v>3.2960000000000003E-2</v>
      </c>
      <c r="H42" s="2">
        <v>0.26346999999999998</v>
      </c>
      <c r="I42" s="2">
        <v>21.345880000000001</v>
      </c>
      <c r="J42" s="2">
        <v>6.7860000000000004E-2</v>
      </c>
      <c r="K42" s="2">
        <v>16.137370000000001</v>
      </c>
      <c r="L42" s="2">
        <v>6.0400000000000002E-3</v>
      </c>
      <c r="M42" s="2">
        <v>36.394219999999997</v>
      </c>
      <c r="N42" s="2">
        <v>100.3822</v>
      </c>
      <c r="O42" s="2">
        <v>8022.7</v>
      </c>
      <c r="P42" s="2">
        <v>-224.7</v>
      </c>
      <c r="Q42" s="2">
        <v>-57</v>
      </c>
      <c r="R42" s="132" t="s">
        <v>66</v>
      </c>
      <c r="S42" s="2">
        <v>15.644259999999999</v>
      </c>
      <c r="T42" s="2">
        <v>39</v>
      </c>
      <c r="U42" s="3">
        <v>39609.955659722225</v>
      </c>
    </row>
    <row r="43" spans="1:21" s="2" customFormat="1" x14ac:dyDescent="0.2">
      <c r="A43" s="2" t="s">
        <v>72</v>
      </c>
      <c r="B43" s="2">
        <v>7.6799999999999993E-2</v>
      </c>
      <c r="C43" s="2">
        <v>12.367010000000001</v>
      </c>
      <c r="D43" s="2">
        <v>10.86992</v>
      </c>
      <c r="E43" s="2">
        <v>6.2818100000000001</v>
      </c>
      <c r="F43" s="2">
        <v>0</v>
      </c>
      <c r="G43" s="2">
        <v>0.12827</v>
      </c>
      <c r="H43" s="2">
        <v>0.22362000000000001</v>
      </c>
      <c r="I43" s="2">
        <v>13.94965</v>
      </c>
      <c r="J43" s="2">
        <v>0.10501000000000001</v>
      </c>
      <c r="K43" s="2">
        <v>18.367419999999999</v>
      </c>
      <c r="L43" s="2">
        <v>0</v>
      </c>
      <c r="M43" s="2">
        <v>36.920470000000002</v>
      </c>
      <c r="N43" s="2">
        <v>99.28998</v>
      </c>
      <c r="O43" s="2">
        <v>8014</v>
      </c>
      <c r="P43" s="2">
        <v>-217</v>
      </c>
      <c r="Q43" s="2">
        <v>-57</v>
      </c>
      <c r="R43" s="132" t="s">
        <v>66</v>
      </c>
      <c r="S43" s="2">
        <v>14.95753</v>
      </c>
      <c r="T43" s="2">
        <v>40</v>
      </c>
      <c r="U43" s="3">
        <v>39609.958680555559</v>
      </c>
    </row>
    <row r="44" spans="1:21" s="2" customFormat="1" x14ac:dyDescent="0.2">
      <c r="A44" s="2" t="s">
        <v>73</v>
      </c>
      <c r="B44" s="2">
        <v>0</v>
      </c>
      <c r="C44" s="2">
        <v>29.75263</v>
      </c>
      <c r="D44" s="2">
        <v>3.3079999999999998E-2</v>
      </c>
      <c r="E44" s="2">
        <v>19.381540000000001</v>
      </c>
      <c r="F44" s="2">
        <v>4.3499999999999997E-3</v>
      </c>
      <c r="G44" s="2">
        <v>0.10135</v>
      </c>
      <c r="H44" s="2">
        <v>1.9599999999999999E-2</v>
      </c>
      <c r="I44" s="2">
        <v>0.36930000000000002</v>
      </c>
      <c r="J44" s="2">
        <v>8.5730000000000001E-2</v>
      </c>
      <c r="K44" s="2">
        <v>8.1157599999999999</v>
      </c>
      <c r="L44" s="2">
        <v>2.0879999999999999E-2</v>
      </c>
      <c r="M44" s="2">
        <v>44.278700000000001</v>
      </c>
      <c r="N44" s="2">
        <v>102.16289999999999</v>
      </c>
      <c r="O44" s="2">
        <v>7973</v>
      </c>
      <c r="P44" s="2">
        <v>-327</v>
      </c>
      <c r="Q44" s="2">
        <v>-57</v>
      </c>
      <c r="R44" s="132" t="s">
        <v>74</v>
      </c>
      <c r="S44" s="2">
        <v>12.08164</v>
      </c>
      <c r="T44" s="2">
        <v>41</v>
      </c>
      <c r="U44" s="3">
        <v>39609.961747685185</v>
      </c>
    </row>
    <row r="45" spans="1:21" s="2" customFormat="1" x14ac:dyDescent="0.2">
      <c r="A45" s="2" t="s">
        <v>75</v>
      </c>
      <c r="B45" s="2">
        <v>1.6230000000000001E-2</v>
      </c>
      <c r="C45" s="2">
        <v>29.630320000000001</v>
      </c>
      <c r="D45" s="2">
        <v>5.1060000000000001E-2</v>
      </c>
      <c r="E45" s="2">
        <v>19.253689999999999</v>
      </c>
      <c r="F45" s="2">
        <v>2.3700000000000001E-3</v>
      </c>
      <c r="G45" s="2">
        <v>0.14903</v>
      </c>
      <c r="H45" s="2">
        <v>8.8900000000000003E-3</v>
      </c>
      <c r="I45" s="2">
        <v>0.23452999999999999</v>
      </c>
      <c r="J45" s="2">
        <v>5.0650000000000001E-2</v>
      </c>
      <c r="K45" s="2">
        <v>8.3067399999999996</v>
      </c>
      <c r="L45" s="2">
        <v>1.6410000000000001E-2</v>
      </c>
      <c r="M45" s="2">
        <v>44.067039999999999</v>
      </c>
      <c r="N45" s="2">
        <v>101.7869</v>
      </c>
      <c r="O45" s="2">
        <v>7987</v>
      </c>
      <c r="P45" s="2">
        <v>-335</v>
      </c>
      <c r="Q45" s="2">
        <v>-57</v>
      </c>
      <c r="R45" s="132" t="s">
        <v>74</v>
      </c>
      <c r="S45" s="2">
        <v>12.05045</v>
      </c>
      <c r="T45" s="2">
        <v>42</v>
      </c>
      <c r="U45" s="3">
        <v>39609.964953703704</v>
      </c>
    </row>
    <row r="46" spans="1:21" s="2" customFormat="1" x14ac:dyDescent="0.2">
      <c r="A46" s="2" t="s">
        <v>76</v>
      </c>
      <c r="B46" s="2">
        <v>5.7600000000000004E-3</v>
      </c>
      <c r="C46" s="2">
        <v>29.675450000000001</v>
      </c>
      <c r="D46" s="2">
        <v>3.4790000000000001E-2</v>
      </c>
      <c r="E46" s="2">
        <v>19.311520000000002</v>
      </c>
      <c r="F46" s="2">
        <v>7.5199999999999998E-3</v>
      </c>
      <c r="G46" s="2">
        <v>0.14817</v>
      </c>
      <c r="H46" s="2">
        <v>1.5480000000000001E-2</v>
      </c>
      <c r="I46" s="2">
        <v>0.19436999999999999</v>
      </c>
      <c r="J46" s="2">
        <v>9.7689999999999999E-2</v>
      </c>
      <c r="K46" s="2">
        <v>8.1561900000000005</v>
      </c>
      <c r="L46" s="2">
        <v>2.6900000000000001E-3</v>
      </c>
      <c r="M46" s="2">
        <v>44.097929999999998</v>
      </c>
      <c r="N46" s="2">
        <v>101.74760000000001</v>
      </c>
      <c r="O46" s="2">
        <v>8001</v>
      </c>
      <c r="P46" s="2">
        <v>-343</v>
      </c>
      <c r="Q46" s="2">
        <v>-57</v>
      </c>
      <c r="R46" s="132" t="s">
        <v>74</v>
      </c>
      <c r="S46" s="2">
        <v>12.024559999999999</v>
      </c>
      <c r="T46" s="2">
        <v>43</v>
      </c>
      <c r="U46" s="3">
        <v>39609.967962962961</v>
      </c>
    </row>
    <row r="47" spans="1:21" s="2" customFormat="1" x14ac:dyDescent="0.2">
      <c r="A47" s="2" t="s">
        <v>77</v>
      </c>
      <c r="B47" s="2">
        <v>1.8700000000000001E-2</v>
      </c>
      <c r="C47" s="2">
        <v>29.764900000000001</v>
      </c>
      <c r="D47" s="2">
        <v>5.355E-2</v>
      </c>
      <c r="E47" s="2">
        <v>19.262540000000001</v>
      </c>
      <c r="F47" s="2">
        <v>0</v>
      </c>
      <c r="G47" s="2">
        <v>8.2280000000000006E-2</v>
      </c>
      <c r="H47" s="2">
        <v>4.2399999999999998E-3</v>
      </c>
      <c r="I47" s="2">
        <v>0.18664</v>
      </c>
      <c r="J47" s="2">
        <v>6.8709999999999993E-2</v>
      </c>
      <c r="K47" s="2">
        <v>8.0375200000000007</v>
      </c>
      <c r="L47" s="2">
        <v>3.5799999999999998E-3</v>
      </c>
      <c r="M47" s="2">
        <v>44.040430000000001</v>
      </c>
      <c r="N47" s="2">
        <v>101.5231</v>
      </c>
      <c r="O47" s="2">
        <v>8015</v>
      </c>
      <c r="P47" s="2">
        <v>-351</v>
      </c>
      <c r="Q47" s="2">
        <v>-57</v>
      </c>
      <c r="R47" s="132" t="s">
        <v>74</v>
      </c>
      <c r="S47" s="2">
        <v>11.97031</v>
      </c>
      <c r="T47" s="2">
        <v>44</v>
      </c>
      <c r="U47" s="3">
        <v>39609.971006944441</v>
      </c>
    </row>
    <row r="48" spans="1:21" s="2" customFormat="1" x14ac:dyDescent="0.2">
      <c r="A48" s="2" t="s">
        <v>78</v>
      </c>
      <c r="B48" s="2">
        <v>2.2200000000000002E-3</v>
      </c>
      <c r="C48" s="2">
        <v>29.670400000000001</v>
      </c>
      <c r="D48" s="2">
        <v>3.8589999999999999E-2</v>
      </c>
      <c r="E48" s="2">
        <v>19.28284</v>
      </c>
      <c r="F48" s="2">
        <v>4.3600000000000002E-3</v>
      </c>
      <c r="G48" s="2">
        <v>0.20544999999999999</v>
      </c>
      <c r="H48" s="2">
        <v>1.362E-2</v>
      </c>
      <c r="I48" s="2">
        <v>0.13686999999999999</v>
      </c>
      <c r="J48" s="2">
        <v>6.8330000000000002E-2</v>
      </c>
      <c r="K48" s="2">
        <v>7.9273699999999998</v>
      </c>
      <c r="L48" s="2">
        <v>2.6900000000000001E-3</v>
      </c>
      <c r="M48" s="2">
        <v>43.984389999999998</v>
      </c>
      <c r="N48" s="2">
        <v>101.33710000000001</v>
      </c>
      <c r="O48" s="2">
        <v>8029</v>
      </c>
      <c r="P48" s="2">
        <v>-359</v>
      </c>
      <c r="Q48" s="2">
        <v>-57</v>
      </c>
      <c r="R48" s="132" t="s">
        <v>74</v>
      </c>
      <c r="S48" s="2">
        <v>11.940770000000001</v>
      </c>
      <c r="T48" s="2">
        <v>45</v>
      </c>
      <c r="U48" s="3">
        <v>39609.974004629628</v>
      </c>
    </row>
    <row r="49" spans="1:21" s="2" customFormat="1" x14ac:dyDescent="0.2">
      <c r="A49" s="2" t="s">
        <v>79</v>
      </c>
      <c r="B49" s="2">
        <v>1.3310000000000001E-2</v>
      </c>
      <c r="C49" s="2">
        <v>29.624289999999998</v>
      </c>
      <c r="D49" s="2">
        <v>5.459E-2</v>
      </c>
      <c r="E49" s="2">
        <v>19.196560000000002</v>
      </c>
      <c r="F49" s="2">
        <v>0</v>
      </c>
      <c r="G49" s="2">
        <v>0.20266999999999999</v>
      </c>
      <c r="H49" s="2">
        <v>1.184E-2</v>
      </c>
      <c r="I49" s="2">
        <v>0.1961</v>
      </c>
      <c r="J49" s="2">
        <v>9.1389999999999999E-2</v>
      </c>
      <c r="K49" s="2">
        <v>8.1171399999999991</v>
      </c>
      <c r="L49" s="2">
        <v>1.6119999999999999E-2</v>
      </c>
      <c r="M49" s="2">
        <v>43.962569999999999</v>
      </c>
      <c r="N49" s="2">
        <v>101.4866</v>
      </c>
      <c r="O49" s="2">
        <v>8043</v>
      </c>
      <c r="P49" s="2">
        <v>-367</v>
      </c>
      <c r="Q49" s="2">
        <v>-57</v>
      </c>
      <c r="R49" s="132" t="s">
        <v>74</v>
      </c>
      <c r="S49" s="2">
        <v>11.99587</v>
      </c>
      <c r="T49" s="2">
        <v>46</v>
      </c>
      <c r="U49" s="3">
        <v>39609.977048611108</v>
      </c>
    </row>
    <row r="50" spans="1:21" s="2" customFormat="1" x14ac:dyDescent="0.2">
      <c r="A50" s="2" t="s">
        <v>80</v>
      </c>
      <c r="B50" s="2">
        <v>9.4400000000000005E-3</v>
      </c>
      <c r="C50" s="2">
        <v>30.054120000000001</v>
      </c>
      <c r="D50" s="2">
        <v>2.9770000000000001E-2</v>
      </c>
      <c r="E50" s="2">
        <v>19.174119999999998</v>
      </c>
      <c r="F50" s="2">
        <v>0</v>
      </c>
      <c r="G50" s="2">
        <v>0.19614000000000001</v>
      </c>
      <c r="H50" s="2">
        <v>1.7670000000000002E-2</v>
      </c>
      <c r="I50" s="2">
        <v>0.29117999999999999</v>
      </c>
      <c r="J50" s="2">
        <v>7.1029999999999996E-2</v>
      </c>
      <c r="K50" s="2">
        <v>7.6974600000000004</v>
      </c>
      <c r="L50" s="2">
        <v>9.5600000000000008E-3</v>
      </c>
      <c r="M50" s="2">
        <v>44.112499999999997</v>
      </c>
      <c r="N50" s="2">
        <v>101.663</v>
      </c>
      <c r="O50" s="2">
        <v>8057</v>
      </c>
      <c r="P50" s="2">
        <v>-375</v>
      </c>
      <c r="Q50" s="2">
        <v>-57</v>
      </c>
      <c r="R50" s="132" t="s">
        <v>74</v>
      </c>
      <c r="S50" s="2">
        <v>11.95823</v>
      </c>
      <c r="T50" s="2">
        <v>47</v>
      </c>
      <c r="U50" s="3">
        <v>39609.980057870373</v>
      </c>
    </row>
    <row r="51" spans="1:21" s="2" customFormat="1" x14ac:dyDescent="0.2">
      <c r="A51" s="2" t="s">
        <v>81</v>
      </c>
      <c r="B51" s="2">
        <v>7.6530000000000001E-2</v>
      </c>
      <c r="C51" s="2">
        <v>17.41883</v>
      </c>
      <c r="D51" s="2">
        <v>5.8207800000000001</v>
      </c>
      <c r="E51" s="2">
        <v>11.578810000000001</v>
      </c>
      <c r="F51" s="2">
        <v>0</v>
      </c>
      <c r="G51" s="2">
        <v>3.7739400000000001</v>
      </c>
      <c r="H51" s="2">
        <v>7.22E-2</v>
      </c>
      <c r="I51" s="2">
        <v>8.8107000000000006</v>
      </c>
      <c r="J51" s="2">
        <v>5.1709999999999999E-2</v>
      </c>
      <c r="K51" s="2">
        <v>6.0419099999999997</v>
      </c>
      <c r="L51" s="2">
        <v>5.5999999999999999E-3</v>
      </c>
      <c r="M51" s="2">
        <v>37.23198</v>
      </c>
      <c r="N51" s="2">
        <v>90.882999999999996</v>
      </c>
      <c r="O51" s="2">
        <v>7315</v>
      </c>
      <c r="P51" s="2">
        <v>200</v>
      </c>
      <c r="Q51" s="2">
        <v>-55</v>
      </c>
      <c r="R51" s="132" t="s">
        <v>82</v>
      </c>
      <c r="S51" s="2">
        <v>11.924950000000001</v>
      </c>
      <c r="T51" s="2">
        <v>48</v>
      </c>
      <c r="U51" s="3">
        <v>39609.983113425929</v>
      </c>
    </row>
    <row r="52" spans="1:21" s="2" customFormat="1" x14ac:dyDescent="0.2">
      <c r="A52" s="2" t="s">
        <v>83</v>
      </c>
      <c r="B52" s="2">
        <v>1.3390000000000001E-2</v>
      </c>
      <c r="C52" s="2">
        <v>10.65456</v>
      </c>
      <c r="D52" s="2">
        <v>21.12518</v>
      </c>
      <c r="E52" s="2">
        <v>0.15664</v>
      </c>
      <c r="F52" s="2">
        <v>2.99E-3</v>
      </c>
      <c r="G52" s="2">
        <v>5.5000000000000003E-4</v>
      </c>
      <c r="H52" s="2">
        <v>0.18917</v>
      </c>
      <c r="I52" s="2">
        <v>21.155940000000001</v>
      </c>
      <c r="J52" s="2">
        <v>8.9959999999999998E-2</v>
      </c>
      <c r="K52" s="2">
        <v>8.6283799999999999</v>
      </c>
      <c r="L52" s="2">
        <v>0</v>
      </c>
      <c r="M52" s="2">
        <v>38.374890000000001</v>
      </c>
      <c r="N52" s="2">
        <v>100.3916</v>
      </c>
      <c r="O52" s="2">
        <v>7315</v>
      </c>
      <c r="P52" s="2">
        <v>191</v>
      </c>
      <c r="Q52" s="2">
        <v>-55</v>
      </c>
      <c r="R52" s="132" t="s">
        <v>82</v>
      </c>
      <c r="S52" s="2">
        <v>14.50048</v>
      </c>
      <c r="T52" s="2">
        <v>49</v>
      </c>
      <c r="U52" s="3">
        <v>39609.986307870371</v>
      </c>
    </row>
    <row r="53" spans="1:21" s="2" customFormat="1" x14ac:dyDescent="0.2">
      <c r="A53" s="2" t="s">
        <v>84</v>
      </c>
      <c r="B53" s="2">
        <v>2.63E-3</v>
      </c>
      <c r="C53" s="2">
        <v>10.784840000000001</v>
      </c>
      <c r="D53" s="2">
        <v>21.241160000000001</v>
      </c>
      <c r="E53" s="2">
        <v>0.16385</v>
      </c>
      <c r="F53" s="2">
        <v>0</v>
      </c>
      <c r="G53" s="2">
        <v>3.9500000000000004E-3</v>
      </c>
      <c r="H53" s="2">
        <v>0.18740000000000001</v>
      </c>
      <c r="I53" s="2">
        <v>21.281490000000002</v>
      </c>
      <c r="J53" s="2">
        <v>7.4120000000000005E-2</v>
      </c>
      <c r="K53" s="2">
        <v>8.6027699999999996</v>
      </c>
      <c r="L53" s="2">
        <v>4.0400000000000002E-3</v>
      </c>
      <c r="M53" s="2">
        <v>38.618189999999998</v>
      </c>
      <c r="N53" s="2">
        <v>100.9644</v>
      </c>
      <c r="O53" s="2">
        <v>7315</v>
      </c>
      <c r="P53" s="2">
        <v>182</v>
      </c>
      <c r="Q53" s="2">
        <v>-55</v>
      </c>
      <c r="R53" s="132" t="s">
        <v>82</v>
      </c>
      <c r="S53" s="2">
        <v>14.574170000000001</v>
      </c>
      <c r="T53" s="2">
        <v>50</v>
      </c>
      <c r="U53" s="3">
        <v>39609.989351851851</v>
      </c>
    </row>
    <row r="54" spans="1:21" s="2" customFormat="1" x14ac:dyDescent="0.2">
      <c r="A54" s="2" t="s">
        <v>85</v>
      </c>
      <c r="B54" s="2">
        <v>1.299E-2</v>
      </c>
      <c r="C54" s="2">
        <v>10.7997</v>
      </c>
      <c r="D54" s="2">
        <v>21.225280000000001</v>
      </c>
      <c r="E54" s="2">
        <v>0.15001999999999999</v>
      </c>
      <c r="F54" s="2">
        <v>5.2300000000000003E-3</v>
      </c>
      <c r="G54" s="2">
        <v>0</v>
      </c>
      <c r="H54" s="2">
        <v>0.18939</v>
      </c>
      <c r="I54" s="2">
        <v>21.33314</v>
      </c>
      <c r="J54" s="2">
        <v>9.4719999999999999E-2</v>
      </c>
      <c r="K54" s="2">
        <v>8.6402000000000001</v>
      </c>
      <c r="L54" s="2">
        <v>1.73E-3</v>
      </c>
      <c r="M54" s="2">
        <v>38.64038</v>
      </c>
      <c r="N54" s="2">
        <v>101.0928</v>
      </c>
      <c r="O54" s="2">
        <v>7315</v>
      </c>
      <c r="P54" s="2">
        <v>173</v>
      </c>
      <c r="Q54" s="2">
        <v>-55</v>
      </c>
      <c r="R54" s="132" t="s">
        <v>82</v>
      </c>
      <c r="S54" s="2">
        <v>14.60111</v>
      </c>
      <c r="T54" s="2">
        <v>51</v>
      </c>
      <c r="U54" s="3">
        <v>39609.992384259262</v>
      </c>
    </row>
    <row r="55" spans="1:21" s="2" customFormat="1" x14ac:dyDescent="0.2">
      <c r="A55" s="2" t="s">
        <v>86</v>
      </c>
      <c r="B55" s="2">
        <v>2.0300000000000001E-3</v>
      </c>
      <c r="C55" s="2">
        <v>10.821759999999999</v>
      </c>
      <c r="D55" s="2">
        <v>21.223050000000001</v>
      </c>
      <c r="E55" s="2">
        <v>0.10836999999999999</v>
      </c>
      <c r="F55" s="2">
        <v>0</v>
      </c>
      <c r="G55" s="2">
        <v>7.4799999999999997E-3</v>
      </c>
      <c r="H55" s="2">
        <v>0.1895</v>
      </c>
      <c r="I55" s="2">
        <v>21.32554</v>
      </c>
      <c r="J55" s="2">
        <v>8.0829999999999999E-2</v>
      </c>
      <c r="K55" s="2">
        <v>8.6893999999999991</v>
      </c>
      <c r="L55" s="2">
        <v>2.3980000000000001E-2</v>
      </c>
      <c r="M55" s="2">
        <v>38.618130000000001</v>
      </c>
      <c r="N55" s="2">
        <v>101.09010000000001</v>
      </c>
      <c r="O55" s="2">
        <v>7315</v>
      </c>
      <c r="P55" s="2">
        <v>164</v>
      </c>
      <c r="Q55" s="2">
        <v>-55</v>
      </c>
      <c r="R55" s="132" t="s">
        <v>82</v>
      </c>
      <c r="S55" s="2">
        <v>14.60976</v>
      </c>
      <c r="T55" s="2">
        <v>52</v>
      </c>
      <c r="U55" s="3">
        <v>39609.995381944442</v>
      </c>
    </row>
    <row r="56" spans="1:21" s="2" customFormat="1" x14ac:dyDescent="0.2">
      <c r="A56" s="2" t="s">
        <v>87</v>
      </c>
      <c r="B56" s="2">
        <v>7.3200000000000001E-3</v>
      </c>
      <c r="C56" s="2">
        <v>29.43102</v>
      </c>
      <c r="D56" s="2">
        <v>0.22570999999999999</v>
      </c>
      <c r="E56" s="2">
        <v>19.760649999999998</v>
      </c>
      <c r="F56" s="2">
        <v>0</v>
      </c>
      <c r="G56" s="2">
        <v>1.4453199999999999</v>
      </c>
      <c r="H56" s="2">
        <v>2.6980000000000001E-2</v>
      </c>
      <c r="I56" s="2">
        <v>0.58816999999999997</v>
      </c>
      <c r="J56" s="2">
        <v>7.5980000000000006E-2</v>
      </c>
      <c r="K56" s="2">
        <v>5.8913099999999998</v>
      </c>
      <c r="L56" s="2">
        <v>3.5799999999999998E-3</v>
      </c>
      <c r="M56" s="2">
        <v>44.66957</v>
      </c>
      <c r="N56" s="2">
        <v>102.12560000000001</v>
      </c>
      <c r="O56" s="2">
        <v>7302</v>
      </c>
      <c r="P56" s="2">
        <v>153</v>
      </c>
      <c r="Q56" s="2">
        <v>-55</v>
      </c>
      <c r="R56" s="132" t="s">
        <v>88</v>
      </c>
      <c r="S56" s="2">
        <v>11.889530000000001</v>
      </c>
      <c r="T56" s="2">
        <v>53</v>
      </c>
      <c r="U56" s="3">
        <v>39609.998449074075</v>
      </c>
    </row>
    <row r="57" spans="1:21" s="2" customFormat="1" x14ac:dyDescent="0.2">
      <c r="A57" s="2" t="s">
        <v>89</v>
      </c>
      <c r="B57" s="2">
        <v>1.626E-2</v>
      </c>
      <c r="C57" s="2">
        <v>29.851050000000001</v>
      </c>
      <c r="D57" s="2">
        <v>4.462E-2</v>
      </c>
      <c r="E57" s="2">
        <v>19.291170000000001</v>
      </c>
      <c r="F57" s="2">
        <v>3.5599999999999998E-3</v>
      </c>
      <c r="G57" s="2">
        <v>0.18845000000000001</v>
      </c>
      <c r="H57" s="2">
        <v>1.307E-2</v>
      </c>
      <c r="I57" s="2">
        <v>0.19359000000000001</v>
      </c>
      <c r="J57" s="2">
        <v>8.0680000000000002E-2</v>
      </c>
      <c r="K57" s="2">
        <v>7.8250000000000002</v>
      </c>
      <c r="L57" s="2">
        <v>1.252E-2</v>
      </c>
      <c r="M57" s="2">
        <v>44.118879999999997</v>
      </c>
      <c r="N57" s="2">
        <v>101.6388</v>
      </c>
      <c r="O57" s="2">
        <v>7302</v>
      </c>
      <c r="P57" s="2">
        <v>112.3</v>
      </c>
      <c r="Q57" s="2">
        <v>-55</v>
      </c>
      <c r="R57" s="132" t="s">
        <v>88</v>
      </c>
      <c r="S57" s="2">
        <v>11.965870000000001</v>
      </c>
      <c r="T57" s="2">
        <v>54</v>
      </c>
      <c r="U57" s="3">
        <v>39639.001655092594</v>
      </c>
    </row>
    <row r="58" spans="1:21" s="2" customFormat="1" x14ac:dyDescent="0.2">
      <c r="A58" s="2" t="s">
        <v>90</v>
      </c>
      <c r="B58" s="2">
        <v>1.934E-2</v>
      </c>
      <c r="C58" s="2">
        <v>29.515149999999998</v>
      </c>
      <c r="D58" s="2">
        <v>6.4909999999999995E-2</v>
      </c>
      <c r="E58" s="2">
        <v>19.292200000000001</v>
      </c>
      <c r="F58" s="2">
        <v>0</v>
      </c>
      <c r="G58" s="2">
        <v>0.32967000000000002</v>
      </c>
      <c r="H58" s="2">
        <v>5.117E-2</v>
      </c>
      <c r="I58" s="2">
        <v>0.22786999999999999</v>
      </c>
      <c r="J58" s="2">
        <v>6.4890000000000003E-2</v>
      </c>
      <c r="K58" s="2">
        <v>8.0793099999999995</v>
      </c>
      <c r="L58" s="2">
        <v>0</v>
      </c>
      <c r="M58" s="2">
        <v>44.078000000000003</v>
      </c>
      <c r="N58" s="2">
        <v>101.7225</v>
      </c>
      <c r="O58" s="2">
        <v>7302</v>
      </c>
      <c r="P58" s="2">
        <v>71.7</v>
      </c>
      <c r="Q58" s="2">
        <v>-55</v>
      </c>
      <c r="R58" s="132" t="s">
        <v>88</v>
      </c>
      <c r="S58" s="2">
        <v>12.026439999999999</v>
      </c>
      <c r="T58" s="2">
        <v>55</v>
      </c>
      <c r="U58" s="3">
        <v>39639.004699074074</v>
      </c>
    </row>
    <row r="59" spans="1:21" s="2" customFormat="1" x14ac:dyDescent="0.2">
      <c r="A59" s="2" t="s">
        <v>91</v>
      </c>
      <c r="B59" s="2">
        <v>7.0600000000000003E-3</v>
      </c>
      <c r="C59" s="2">
        <v>29.454319999999999</v>
      </c>
      <c r="D59" s="2">
        <v>3.3930000000000002E-2</v>
      </c>
      <c r="E59" s="2">
        <v>19.252749999999999</v>
      </c>
      <c r="F59" s="2">
        <v>0</v>
      </c>
      <c r="G59" s="2">
        <v>0.17677000000000001</v>
      </c>
      <c r="H59" s="2">
        <v>5.1920000000000001E-2</v>
      </c>
      <c r="I59" s="2">
        <v>0.13913</v>
      </c>
      <c r="J59" s="2">
        <v>7.4130000000000001E-2</v>
      </c>
      <c r="K59" s="2">
        <v>8.4297900000000006</v>
      </c>
      <c r="L59" s="2">
        <v>0</v>
      </c>
      <c r="M59" s="2">
        <v>43.963149999999999</v>
      </c>
      <c r="N59" s="2">
        <v>101.583</v>
      </c>
      <c r="O59" s="2">
        <v>7302</v>
      </c>
      <c r="P59" s="2">
        <v>31</v>
      </c>
      <c r="Q59" s="2">
        <v>-55</v>
      </c>
      <c r="R59" s="132" t="s">
        <v>88</v>
      </c>
      <c r="S59" s="2">
        <v>12.0411</v>
      </c>
      <c r="T59" s="2">
        <v>56</v>
      </c>
      <c r="U59" s="3">
        <v>39639.007731481484</v>
      </c>
    </row>
    <row r="60" spans="1:21" s="2" customFormat="1" x14ac:dyDescent="0.2">
      <c r="A60" s="2" t="s">
        <v>92</v>
      </c>
      <c r="B60" s="2">
        <v>0</v>
      </c>
      <c r="C60" s="2">
        <v>7.0497800000000002</v>
      </c>
      <c r="D60" s="2">
        <v>20.583659999999998</v>
      </c>
      <c r="E60" s="2">
        <v>0.11613999999999999</v>
      </c>
      <c r="F60" s="2">
        <v>0</v>
      </c>
      <c r="G60" s="2">
        <v>1.355E-2</v>
      </c>
      <c r="H60" s="2">
        <v>0.25624999999999998</v>
      </c>
      <c r="I60" s="2">
        <v>19.616070000000001</v>
      </c>
      <c r="J60" s="2">
        <v>0.10718</v>
      </c>
      <c r="K60" s="2">
        <v>15.57727</v>
      </c>
      <c r="L60" s="2">
        <v>3.98E-3</v>
      </c>
      <c r="M60" s="2">
        <v>36.807960000000001</v>
      </c>
      <c r="N60" s="2">
        <v>100.1318</v>
      </c>
      <c r="O60" s="2">
        <v>7461</v>
      </c>
      <c r="P60" s="2">
        <v>-1290</v>
      </c>
      <c r="Q60" s="2">
        <v>-60</v>
      </c>
      <c r="R60" s="132" t="s">
        <v>93</v>
      </c>
      <c r="S60" s="2">
        <v>15.327500000000001</v>
      </c>
      <c r="T60" s="2">
        <v>57</v>
      </c>
      <c r="U60" s="3">
        <v>39639.010798611111</v>
      </c>
    </row>
    <row r="61" spans="1:21" s="2" customFormat="1" x14ac:dyDescent="0.2">
      <c r="A61" s="2" t="s">
        <v>94</v>
      </c>
      <c r="B61" s="2">
        <v>1.8489999999999999E-2</v>
      </c>
      <c r="C61" s="2">
        <v>9.0261600000000008</v>
      </c>
      <c r="D61" s="2">
        <v>21.262250000000002</v>
      </c>
      <c r="E61" s="2">
        <v>0.11144999999999999</v>
      </c>
      <c r="F61" s="2">
        <v>0</v>
      </c>
      <c r="G61" s="2">
        <v>1.1900000000000001E-3</v>
      </c>
      <c r="H61" s="2">
        <v>0.18922</v>
      </c>
      <c r="I61" s="2">
        <v>20.12002</v>
      </c>
      <c r="J61" s="2">
        <v>6.3170000000000004E-2</v>
      </c>
      <c r="K61" s="2">
        <v>11.65103</v>
      </c>
      <c r="L61" s="2">
        <v>0</v>
      </c>
      <c r="M61" s="2">
        <v>37.751690000000004</v>
      </c>
      <c r="N61" s="2">
        <v>100.1947</v>
      </c>
      <c r="O61" s="2">
        <v>7485</v>
      </c>
      <c r="P61" s="2">
        <v>-1289.7</v>
      </c>
      <c r="Q61" s="2">
        <v>-60</v>
      </c>
      <c r="R61" s="132" t="s">
        <v>93</v>
      </c>
      <c r="S61" s="2">
        <v>14.794219999999999</v>
      </c>
      <c r="T61" s="2">
        <v>58</v>
      </c>
      <c r="U61" s="3">
        <v>39639.014016203706</v>
      </c>
    </row>
    <row r="62" spans="1:21" s="2" customFormat="1" x14ac:dyDescent="0.2">
      <c r="A62" s="2" t="s">
        <v>95</v>
      </c>
      <c r="B62" s="2">
        <v>9.1800000000000007E-3</v>
      </c>
      <c r="C62" s="2">
        <v>9.6254100000000005</v>
      </c>
      <c r="D62" s="2">
        <v>21.669920000000001</v>
      </c>
      <c r="E62" s="2">
        <v>9.9000000000000005E-2</v>
      </c>
      <c r="F62" s="2">
        <v>0</v>
      </c>
      <c r="G62" s="2">
        <v>3.0999999999999999E-3</v>
      </c>
      <c r="H62" s="2">
        <v>0.20363000000000001</v>
      </c>
      <c r="I62" s="2">
        <v>20.071429999999999</v>
      </c>
      <c r="J62" s="2">
        <v>7.9500000000000001E-2</v>
      </c>
      <c r="K62" s="2">
        <v>10.485379999999999</v>
      </c>
      <c r="L62" s="2">
        <v>4.0099999999999997E-3</v>
      </c>
      <c r="M62" s="2">
        <v>38.155999999999999</v>
      </c>
      <c r="N62" s="2">
        <v>100.4066</v>
      </c>
      <c r="O62" s="2">
        <v>7509</v>
      </c>
      <c r="P62" s="2">
        <v>-1289.3</v>
      </c>
      <c r="Q62" s="2">
        <v>-60</v>
      </c>
      <c r="R62" s="132" t="s">
        <v>93</v>
      </c>
      <c r="S62" s="2">
        <v>14.64777</v>
      </c>
      <c r="T62" s="2">
        <v>59</v>
      </c>
      <c r="U62" s="3">
        <v>39639.017071759263</v>
      </c>
    </row>
    <row r="63" spans="1:21" s="2" customFormat="1" x14ac:dyDescent="0.2">
      <c r="A63" s="2" t="s">
        <v>96</v>
      </c>
      <c r="B63" s="2">
        <v>1.213E-2</v>
      </c>
      <c r="C63" s="2">
        <v>9.50915</v>
      </c>
      <c r="D63" s="2">
        <v>20.43871</v>
      </c>
      <c r="E63" s="2">
        <v>0.52917999999999998</v>
      </c>
      <c r="F63" s="2">
        <v>0</v>
      </c>
      <c r="G63" s="2">
        <v>5.6930000000000001E-2</v>
      </c>
      <c r="H63" s="2">
        <v>0.57262999999999997</v>
      </c>
      <c r="I63" s="2">
        <v>20.376650000000001</v>
      </c>
      <c r="J63" s="2">
        <v>0.10197000000000001</v>
      </c>
      <c r="K63" s="2">
        <v>10.56748</v>
      </c>
      <c r="L63" s="2">
        <v>0</v>
      </c>
      <c r="M63" s="2">
        <v>37.912590000000002</v>
      </c>
      <c r="N63" s="2">
        <v>100.0774</v>
      </c>
      <c r="O63" s="2">
        <v>7533</v>
      </c>
      <c r="P63" s="2">
        <v>-1289</v>
      </c>
      <c r="Q63" s="2">
        <v>-60</v>
      </c>
      <c r="R63" s="132" t="s">
        <v>93</v>
      </c>
      <c r="S63" s="2">
        <v>14.70501</v>
      </c>
      <c r="T63" s="2">
        <v>60</v>
      </c>
      <c r="U63" s="3">
        <v>39639.020104166666</v>
      </c>
    </row>
    <row r="64" spans="1:21" s="2" customFormat="1" x14ac:dyDescent="0.2">
      <c r="A64" s="2" t="s">
        <v>97</v>
      </c>
      <c r="B64" s="2">
        <v>1.4499999999999999E-3</v>
      </c>
      <c r="C64" s="2">
        <v>9.6322299999999998</v>
      </c>
      <c r="D64" s="2">
        <v>2.7937099999999999</v>
      </c>
      <c r="E64" s="2">
        <v>23.646239999999999</v>
      </c>
      <c r="F64" s="2">
        <v>1.14E-3</v>
      </c>
      <c r="G64" s="2">
        <v>14.45238</v>
      </c>
      <c r="H64" s="2">
        <v>0.80942999999999998</v>
      </c>
      <c r="I64" s="2">
        <v>1.52138</v>
      </c>
      <c r="J64" s="2">
        <v>7.3529999999999998E-2</v>
      </c>
      <c r="K64" s="2">
        <v>3.60825</v>
      </c>
      <c r="L64" s="2">
        <v>0</v>
      </c>
      <c r="M64" s="2">
        <v>43.834020000000002</v>
      </c>
      <c r="N64" s="2">
        <v>100.3737</v>
      </c>
      <c r="O64" s="2">
        <v>7569</v>
      </c>
      <c r="P64" s="2">
        <v>-1307</v>
      </c>
      <c r="Q64" s="2">
        <v>-60</v>
      </c>
      <c r="R64" s="132" t="s">
        <v>98</v>
      </c>
      <c r="S64" s="2">
        <v>12.72476</v>
      </c>
      <c r="T64" s="2">
        <v>61</v>
      </c>
      <c r="U64" s="3">
        <v>39639.0231712963</v>
      </c>
    </row>
    <row r="65" spans="1:21" s="2" customFormat="1" x14ac:dyDescent="0.2">
      <c r="A65" s="2" t="s">
        <v>99</v>
      </c>
      <c r="B65" s="2">
        <v>3.13E-3</v>
      </c>
      <c r="C65" s="2">
        <v>9.7860800000000001</v>
      </c>
      <c r="D65" s="2">
        <v>2.6412100000000001</v>
      </c>
      <c r="E65" s="2">
        <v>23.77983</v>
      </c>
      <c r="F65" s="2">
        <v>0</v>
      </c>
      <c r="G65" s="2">
        <v>14.54548</v>
      </c>
      <c r="H65" s="2">
        <v>0.74450000000000005</v>
      </c>
      <c r="I65" s="2">
        <v>1.40784</v>
      </c>
      <c r="J65" s="2">
        <v>7.2690000000000005E-2</v>
      </c>
      <c r="K65" s="2">
        <v>3.5843600000000002</v>
      </c>
      <c r="L65" s="2">
        <v>1.48E-3</v>
      </c>
      <c r="M65" s="2">
        <v>43.887909999999998</v>
      </c>
      <c r="N65" s="2">
        <v>100.4545</v>
      </c>
      <c r="O65" s="2">
        <v>7572</v>
      </c>
      <c r="P65" s="2">
        <v>-1304.8</v>
      </c>
      <c r="Q65" s="2">
        <v>-60</v>
      </c>
      <c r="R65" s="132" t="s">
        <v>98</v>
      </c>
      <c r="S65" s="2">
        <v>12.718590000000001</v>
      </c>
      <c r="T65" s="2">
        <v>62</v>
      </c>
      <c r="U65" s="3">
        <v>39639.026377314818</v>
      </c>
    </row>
    <row r="66" spans="1:21" s="2" customFormat="1" x14ac:dyDescent="0.2">
      <c r="A66" s="2" t="s">
        <v>100</v>
      </c>
      <c r="B66" s="2">
        <v>1.2670000000000001E-2</v>
      </c>
      <c r="C66" s="2">
        <v>10.044079999999999</v>
      </c>
      <c r="D66" s="2">
        <v>2.6094300000000001</v>
      </c>
      <c r="E66" s="2">
        <v>23.812270000000002</v>
      </c>
      <c r="F66" s="2">
        <v>1.0000000000000001E-5</v>
      </c>
      <c r="G66" s="2">
        <v>13.94679</v>
      </c>
      <c r="H66" s="2">
        <v>0.71577999999999997</v>
      </c>
      <c r="I66" s="2">
        <v>1.3240799999999999</v>
      </c>
      <c r="J66" s="2">
        <v>9.1609999999999997E-2</v>
      </c>
      <c r="K66" s="2">
        <v>3.8029899999999999</v>
      </c>
      <c r="L66" s="2">
        <v>7.7000000000000002E-3</v>
      </c>
      <c r="M66" s="2">
        <v>43.843769999999999</v>
      </c>
      <c r="N66" s="2">
        <v>100.21120000000001</v>
      </c>
      <c r="O66" s="2">
        <v>7575</v>
      </c>
      <c r="P66" s="2">
        <v>-1302.5</v>
      </c>
      <c r="Q66" s="2">
        <v>-60</v>
      </c>
      <c r="R66" s="132" t="s">
        <v>98</v>
      </c>
      <c r="S66" s="2">
        <v>12.665570000000001</v>
      </c>
      <c r="T66" s="2">
        <v>63</v>
      </c>
      <c r="U66" s="3">
        <v>39639.029363425929</v>
      </c>
    </row>
    <row r="67" spans="1:21" s="2" customFormat="1" x14ac:dyDescent="0.2">
      <c r="A67" s="2" t="s">
        <v>101</v>
      </c>
      <c r="B67" s="2">
        <v>1.1140000000000001E-2</v>
      </c>
      <c r="C67" s="2">
        <v>10.179869999999999</v>
      </c>
      <c r="D67" s="2">
        <v>2.5562100000000001</v>
      </c>
      <c r="E67" s="2">
        <v>23.898</v>
      </c>
      <c r="F67" s="2">
        <v>2.6700000000000001E-3</v>
      </c>
      <c r="G67" s="2">
        <v>13.72814</v>
      </c>
      <c r="H67" s="2">
        <v>0.72770000000000001</v>
      </c>
      <c r="I67" s="2">
        <v>1.30562</v>
      </c>
      <c r="J67" s="2">
        <v>7.6039999999999996E-2</v>
      </c>
      <c r="K67" s="2">
        <v>3.90272</v>
      </c>
      <c r="L67" s="2">
        <v>0</v>
      </c>
      <c r="M67" s="2">
        <v>43.91366</v>
      </c>
      <c r="N67" s="2">
        <v>100.3018</v>
      </c>
      <c r="O67" s="2">
        <v>7578</v>
      </c>
      <c r="P67" s="2">
        <v>-1300.3</v>
      </c>
      <c r="Q67" s="2">
        <v>-60</v>
      </c>
      <c r="R67" s="132" t="s">
        <v>98</v>
      </c>
      <c r="S67" s="2">
        <v>12.66316</v>
      </c>
      <c r="T67" s="2">
        <v>64</v>
      </c>
      <c r="U67" s="3">
        <v>39639.032384259262</v>
      </c>
    </row>
    <row r="68" spans="1:21" s="2" customFormat="1" x14ac:dyDescent="0.2">
      <c r="A68" s="2" t="s">
        <v>102</v>
      </c>
      <c r="B68" s="2">
        <v>3.2960000000000003E-2</v>
      </c>
      <c r="C68" s="2">
        <v>10.84768</v>
      </c>
      <c r="D68" s="2">
        <v>2.3278400000000001</v>
      </c>
      <c r="E68" s="2">
        <v>24.32835</v>
      </c>
      <c r="F68" s="2">
        <v>0</v>
      </c>
      <c r="G68" s="2">
        <v>12.551299999999999</v>
      </c>
      <c r="H68" s="2">
        <v>0.70526999999999995</v>
      </c>
      <c r="I68" s="2">
        <v>1.0864</v>
      </c>
      <c r="J68" s="2">
        <v>9.4369999999999996E-2</v>
      </c>
      <c r="K68" s="2">
        <v>4.1831899999999997</v>
      </c>
      <c r="L68" s="2">
        <v>0</v>
      </c>
      <c r="M68" s="2">
        <v>44.14573</v>
      </c>
      <c r="N68" s="2">
        <v>100.3031</v>
      </c>
      <c r="O68" s="2">
        <v>7581</v>
      </c>
      <c r="P68" s="2">
        <v>-1298</v>
      </c>
      <c r="Q68" s="2">
        <v>-60</v>
      </c>
      <c r="R68" s="132" t="s">
        <v>98</v>
      </c>
      <c r="S68" s="2">
        <v>12.577450000000001</v>
      </c>
      <c r="T68" s="2">
        <v>65</v>
      </c>
      <c r="U68" s="3">
        <v>39639.035428240742</v>
      </c>
    </row>
    <row r="69" spans="1:21" s="2" customFormat="1" x14ac:dyDescent="0.2">
      <c r="A69" s="2" t="s">
        <v>103</v>
      </c>
      <c r="B69" s="2">
        <v>0.77666000000000002</v>
      </c>
      <c r="C69" s="2">
        <v>0.36115999999999998</v>
      </c>
      <c r="D69" s="2">
        <v>18.050979999999999</v>
      </c>
      <c r="E69" s="2">
        <v>21.278269999999999</v>
      </c>
      <c r="F69" s="2">
        <v>5.1999999999999998E-3</v>
      </c>
      <c r="G69" s="2">
        <v>13.425879999999999</v>
      </c>
      <c r="H69" s="2">
        <v>2.8879999999999999E-2</v>
      </c>
      <c r="I69" s="2">
        <v>3.6400000000000002E-2</v>
      </c>
      <c r="J69" s="2">
        <v>5.9999999999999995E-4</v>
      </c>
      <c r="K69" s="2">
        <v>0.37124000000000001</v>
      </c>
      <c r="L69" s="2">
        <v>7.4200000000000004E-3</v>
      </c>
      <c r="M69" s="2">
        <v>46.313459999999999</v>
      </c>
      <c r="N69" s="2">
        <v>100.6561</v>
      </c>
      <c r="O69" s="2">
        <v>7595</v>
      </c>
      <c r="P69" s="2">
        <v>-1278</v>
      </c>
      <c r="Q69" s="2">
        <v>-60</v>
      </c>
      <c r="R69" s="132" t="s">
        <v>104</v>
      </c>
      <c r="S69" s="2">
        <v>11.959429999999999</v>
      </c>
      <c r="T69" s="2">
        <v>66</v>
      </c>
      <c r="U69" s="3">
        <v>39639.038472222222</v>
      </c>
    </row>
    <row r="70" spans="1:21" s="2" customFormat="1" x14ac:dyDescent="0.2">
      <c r="A70" s="2" t="s">
        <v>105</v>
      </c>
      <c r="B70" s="2">
        <v>0.90390000000000004</v>
      </c>
      <c r="C70" s="2">
        <v>0.29682999999999998</v>
      </c>
      <c r="D70" s="2">
        <v>17.772570000000002</v>
      </c>
      <c r="E70" s="2">
        <v>21.394259999999999</v>
      </c>
      <c r="F70" s="2">
        <v>2.7000000000000001E-3</v>
      </c>
      <c r="G70" s="2">
        <v>13.14587</v>
      </c>
      <c r="H70" s="2">
        <v>3.483E-2</v>
      </c>
      <c r="I70" s="2">
        <v>3.5659999999999997E-2</v>
      </c>
      <c r="J70" s="2">
        <v>0</v>
      </c>
      <c r="K70" s="2">
        <v>0.42886999999999997</v>
      </c>
      <c r="L70" s="2">
        <v>0</v>
      </c>
      <c r="M70" s="2">
        <v>46.10371</v>
      </c>
      <c r="N70" s="2">
        <v>100.11920000000001</v>
      </c>
      <c r="O70" s="2">
        <v>7591.7</v>
      </c>
      <c r="P70" s="2">
        <v>-1275.7</v>
      </c>
      <c r="Q70" s="2">
        <v>-60</v>
      </c>
      <c r="R70" s="132" t="s">
        <v>104</v>
      </c>
      <c r="S70" s="2">
        <v>11.88466</v>
      </c>
      <c r="T70" s="2">
        <v>67</v>
      </c>
      <c r="U70" s="3">
        <v>39639.041678240741</v>
      </c>
    </row>
    <row r="71" spans="1:21" s="2" customFormat="1" x14ac:dyDescent="0.2">
      <c r="A71" s="2" t="s">
        <v>106</v>
      </c>
      <c r="B71" s="2">
        <v>1.16405</v>
      </c>
      <c r="C71" s="2">
        <v>0.36001</v>
      </c>
      <c r="D71" s="2">
        <v>17.220490000000002</v>
      </c>
      <c r="E71" s="2">
        <v>21.797499999999999</v>
      </c>
      <c r="F71" s="2">
        <v>0</v>
      </c>
      <c r="G71" s="2">
        <v>12.74546</v>
      </c>
      <c r="H71" s="2">
        <v>3.0339999999999999E-2</v>
      </c>
      <c r="I71" s="2">
        <v>4.1239999999999999E-2</v>
      </c>
      <c r="J71" s="2">
        <v>1.7700000000000001E-3</v>
      </c>
      <c r="K71" s="2">
        <v>0.53698999999999997</v>
      </c>
      <c r="L71" s="2">
        <v>1.188E-2</v>
      </c>
      <c r="M71" s="2">
        <v>46.079639999999998</v>
      </c>
      <c r="N71" s="2">
        <v>99.989360000000005</v>
      </c>
      <c r="O71" s="2">
        <v>7588.3</v>
      </c>
      <c r="P71" s="2">
        <v>-1273.3</v>
      </c>
      <c r="Q71" s="2">
        <v>-60</v>
      </c>
      <c r="R71" s="132" t="s">
        <v>104</v>
      </c>
      <c r="S71" s="2">
        <v>11.85669</v>
      </c>
      <c r="T71" s="2">
        <v>68</v>
      </c>
      <c r="U71" s="3">
        <v>39639.044687499998</v>
      </c>
    </row>
    <row r="72" spans="1:21" s="2" customFormat="1" x14ac:dyDescent="0.2">
      <c r="A72" s="2" t="s">
        <v>107</v>
      </c>
      <c r="B72" s="2">
        <v>1.1816199999999999</v>
      </c>
      <c r="C72" s="2">
        <v>0.40770000000000001</v>
      </c>
      <c r="D72" s="2">
        <v>17.23339</v>
      </c>
      <c r="E72" s="2">
        <v>21.971599999999999</v>
      </c>
      <c r="F72" s="2">
        <v>0</v>
      </c>
      <c r="G72" s="2">
        <v>12.696669999999999</v>
      </c>
      <c r="H72" s="2">
        <v>2.3820000000000001E-2</v>
      </c>
      <c r="I72" s="2">
        <v>5.4129999999999998E-2</v>
      </c>
      <c r="J72" s="2">
        <v>7.8700000000000003E-3</v>
      </c>
      <c r="K72" s="2">
        <v>0.60602</v>
      </c>
      <c r="L72" s="2">
        <v>0</v>
      </c>
      <c r="M72" s="2">
        <v>46.326450000000001</v>
      </c>
      <c r="N72" s="2">
        <v>100.5093</v>
      </c>
      <c r="O72" s="2">
        <v>7585</v>
      </c>
      <c r="P72" s="2">
        <v>-1271</v>
      </c>
      <c r="Q72" s="2">
        <v>-60</v>
      </c>
      <c r="R72" s="132" t="s">
        <v>104</v>
      </c>
      <c r="S72" s="2">
        <v>11.91718</v>
      </c>
      <c r="T72" s="2">
        <v>69</v>
      </c>
      <c r="U72" s="3">
        <v>39639.047685185185</v>
      </c>
    </row>
    <row r="73" spans="1:21" s="2" customFormat="1" x14ac:dyDescent="0.2">
      <c r="A73" s="2" t="s">
        <v>108</v>
      </c>
      <c r="B73" s="2">
        <v>1.031E-2</v>
      </c>
      <c r="C73" s="2">
        <v>11.621270000000001</v>
      </c>
      <c r="D73" s="2">
        <v>1.79792</v>
      </c>
      <c r="E73" s="2">
        <v>24.539870000000001</v>
      </c>
      <c r="F73" s="2">
        <v>0</v>
      </c>
      <c r="G73" s="2">
        <v>11.97883</v>
      </c>
      <c r="H73" s="2">
        <v>0.72948999999999997</v>
      </c>
      <c r="I73" s="2">
        <v>0.92713000000000001</v>
      </c>
      <c r="J73" s="2">
        <v>8.8880000000000001E-2</v>
      </c>
      <c r="K73" s="2">
        <v>4.5413300000000003</v>
      </c>
      <c r="L73" s="2">
        <v>1.4500000000000001E-2</v>
      </c>
      <c r="M73" s="2">
        <v>44.241259999999997</v>
      </c>
      <c r="N73" s="2">
        <v>100.49079999999999</v>
      </c>
      <c r="O73" s="2">
        <v>9328</v>
      </c>
      <c r="P73" s="2">
        <v>-744</v>
      </c>
      <c r="Q73" s="2">
        <v>-60</v>
      </c>
      <c r="R73" s="132" t="s">
        <v>109</v>
      </c>
      <c r="S73" s="2">
        <v>12.59005</v>
      </c>
      <c r="T73" s="2">
        <v>70</v>
      </c>
      <c r="U73" s="3">
        <v>39639.050798611112</v>
      </c>
    </row>
    <row r="74" spans="1:21" s="2" customFormat="1" x14ac:dyDescent="0.2">
      <c r="A74" s="2" t="s">
        <v>110</v>
      </c>
      <c r="B74" s="2">
        <v>1.1209999999999999E-2</v>
      </c>
      <c r="C74" s="2">
        <v>11.54729</v>
      </c>
      <c r="D74" s="2">
        <v>1.68469</v>
      </c>
      <c r="E74" s="2">
        <v>24.482859999999999</v>
      </c>
      <c r="F74" s="2">
        <v>0</v>
      </c>
      <c r="G74" s="2">
        <v>12.17376</v>
      </c>
      <c r="H74" s="2">
        <v>0.86084000000000005</v>
      </c>
      <c r="I74" s="2">
        <v>0.98660999999999999</v>
      </c>
      <c r="J74" s="2">
        <v>0.10033</v>
      </c>
      <c r="K74" s="2">
        <v>4.4544899999999998</v>
      </c>
      <c r="L74" s="2">
        <v>5.9199999999999999E-3</v>
      </c>
      <c r="M74" s="2">
        <v>44.195639999999997</v>
      </c>
      <c r="N74" s="2">
        <v>100.50369999999999</v>
      </c>
      <c r="O74" s="2">
        <v>9328.7999999999993</v>
      </c>
      <c r="P74" s="2">
        <v>-739.8</v>
      </c>
      <c r="Q74" s="2">
        <v>-60</v>
      </c>
      <c r="R74" s="132" t="s">
        <v>109</v>
      </c>
      <c r="S74" s="2">
        <v>12.61431</v>
      </c>
      <c r="T74" s="2">
        <v>71</v>
      </c>
      <c r="U74" s="3">
        <v>39639.05400462963</v>
      </c>
    </row>
    <row r="75" spans="1:21" s="2" customFormat="1" x14ac:dyDescent="0.2">
      <c r="A75" s="2" t="s">
        <v>111</v>
      </c>
      <c r="B75" s="2">
        <v>0</v>
      </c>
      <c r="C75" s="2">
        <v>10.84319</v>
      </c>
      <c r="D75" s="2">
        <v>2.15455</v>
      </c>
      <c r="E75" s="2">
        <v>24.150790000000001</v>
      </c>
      <c r="F75" s="2">
        <v>0</v>
      </c>
      <c r="G75" s="2">
        <v>12.475300000000001</v>
      </c>
      <c r="H75" s="2">
        <v>0.71187</v>
      </c>
      <c r="I75" s="2">
        <v>1.20147</v>
      </c>
      <c r="J75" s="2">
        <v>0.10278</v>
      </c>
      <c r="K75" s="2">
        <v>4.7642699999999998</v>
      </c>
      <c r="L75" s="2">
        <v>2.9999999999999997E-4</v>
      </c>
      <c r="M75" s="2">
        <v>43.974170000000001</v>
      </c>
      <c r="N75" s="2">
        <v>100.37869999999999</v>
      </c>
      <c r="O75" s="2">
        <v>9329.5</v>
      </c>
      <c r="P75" s="2">
        <v>-735.5</v>
      </c>
      <c r="Q75" s="2">
        <v>-60</v>
      </c>
      <c r="R75" s="132" t="s">
        <v>109</v>
      </c>
      <c r="S75" s="2">
        <v>12.6839</v>
      </c>
      <c r="T75" s="2">
        <v>72</v>
      </c>
      <c r="U75" s="3">
        <v>39639.057025462964</v>
      </c>
    </row>
    <row r="76" spans="1:21" s="2" customFormat="1" x14ac:dyDescent="0.2">
      <c r="A76" s="2" t="s">
        <v>112</v>
      </c>
      <c r="B76" s="2">
        <v>0</v>
      </c>
      <c r="C76" s="2">
        <v>10.39311</v>
      </c>
      <c r="D76" s="2">
        <v>2.3548</v>
      </c>
      <c r="E76" s="2">
        <v>23.97307</v>
      </c>
      <c r="F76" s="2">
        <v>0</v>
      </c>
      <c r="G76" s="2">
        <v>13.25282</v>
      </c>
      <c r="H76" s="2">
        <v>0.77432000000000001</v>
      </c>
      <c r="I76" s="2">
        <v>1.4337800000000001</v>
      </c>
      <c r="J76" s="2">
        <v>8.9620000000000005E-2</v>
      </c>
      <c r="K76" s="2">
        <v>4.1894099999999996</v>
      </c>
      <c r="L76" s="2">
        <v>2.3359999999999999E-2</v>
      </c>
      <c r="M76" s="2">
        <v>43.952010000000001</v>
      </c>
      <c r="N76" s="2">
        <v>100.4363</v>
      </c>
      <c r="O76" s="2">
        <v>9330.2999999999993</v>
      </c>
      <c r="P76" s="2">
        <v>-731.3</v>
      </c>
      <c r="Q76" s="2">
        <v>-60</v>
      </c>
      <c r="R76" s="132" t="s">
        <v>109</v>
      </c>
      <c r="S76" s="2">
        <v>12.70834</v>
      </c>
      <c r="T76" s="2">
        <v>73</v>
      </c>
      <c r="U76" s="3">
        <v>39639.060023148151</v>
      </c>
    </row>
    <row r="77" spans="1:21" s="2" customFormat="1" x14ac:dyDescent="0.2">
      <c r="A77" s="2" t="s">
        <v>113</v>
      </c>
      <c r="B77" s="2">
        <v>0</v>
      </c>
      <c r="C77" s="2">
        <v>9.64086</v>
      </c>
      <c r="D77" s="2">
        <v>2.4376600000000002</v>
      </c>
      <c r="E77" s="2">
        <v>23.819739999999999</v>
      </c>
      <c r="F77" s="2">
        <v>0</v>
      </c>
      <c r="G77" s="2">
        <v>14.721450000000001</v>
      </c>
      <c r="H77" s="2">
        <v>0.88436000000000003</v>
      </c>
      <c r="I77" s="2">
        <v>1.38019</v>
      </c>
      <c r="J77" s="2">
        <v>6.1060000000000003E-2</v>
      </c>
      <c r="K77" s="2">
        <v>3.6951800000000001</v>
      </c>
      <c r="L77" s="2">
        <v>0</v>
      </c>
      <c r="M77" s="2">
        <v>43.833179999999999</v>
      </c>
      <c r="N77" s="2">
        <v>100.47369999999999</v>
      </c>
      <c r="O77" s="2">
        <v>9331</v>
      </c>
      <c r="P77" s="2">
        <v>-727</v>
      </c>
      <c r="Q77" s="2">
        <v>-60</v>
      </c>
      <c r="R77" s="132" t="s">
        <v>109</v>
      </c>
      <c r="S77" s="2">
        <v>12.759600000000001</v>
      </c>
      <c r="T77" s="2">
        <v>74</v>
      </c>
      <c r="U77" s="3">
        <v>39639.063067129631</v>
      </c>
    </row>
    <row r="78" spans="1:21" s="2" customFormat="1" x14ac:dyDescent="0.2">
      <c r="A78" s="2" t="s">
        <v>114</v>
      </c>
      <c r="B78" s="2">
        <v>1.0529900000000001</v>
      </c>
      <c r="C78" s="2">
        <v>0.30631000000000003</v>
      </c>
      <c r="D78" s="2">
        <v>17.46529</v>
      </c>
      <c r="E78" s="2">
        <v>21.535620000000002</v>
      </c>
      <c r="F78" s="2">
        <v>0</v>
      </c>
      <c r="G78" s="2">
        <v>13.13358</v>
      </c>
      <c r="H78" s="2">
        <v>2.9080000000000002E-2</v>
      </c>
      <c r="I78" s="2">
        <v>3.0609999999999998E-2</v>
      </c>
      <c r="J78" s="2">
        <v>2.9069999999999999E-2</v>
      </c>
      <c r="K78" s="2">
        <v>0.66261000000000003</v>
      </c>
      <c r="L78" s="2">
        <v>8.9999999999999998E-4</v>
      </c>
      <c r="M78" s="2">
        <v>46.115389999999998</v>
      </c>
      <c r="N78" s="2">
        <v>100.36150000000001</v>
      </c>
      <c r="O78" s="2">
        <v>9319</v>
      </c>
      <c r="P78" s="2">
        <v>-739</v>
      </c>
      <c r="Q78" s="2">
        <v>-57</v>
      </c>
      <c r="R78" s="132" t="s">
        <v>115</v>
      </c>
      <c r="S78" s="2">
        <v>11.947480000000001</v>
      </c>
      <c r="T78" s="2">
        <v>75</v>
      </c>
      <c r="U78" s="3">
        <v>39639.066145833334</v>
      </c>
    </row>
    <row r="79" spans="1:21" s="2" customFormat="1" x14ac:dyDescent="0.2">
      <c r="A79" s="2" t="s">
        <v>116</v>
      </c>
      <c r="B79" s="2">
        <v>1.2029099999999999</v>
      </c>
      <c r="C79" s="2">
        <v>0.39716000000000001</v>
      </c>
      <c r="D79" s="2">
        <v>17.037520000000001</v>
      </c>
      <c r="E79" s="2">
        <v>21.745889999999999</v>
      </c>
      <c r="F79" s="2">
        <v>7.62E-3</v>
      </c>
      <c r="G79" s="2">
        <v>12.85041</v>
      </c>
      <c r="H79" s="2">
        <v>4.2779999999999999E-2</v>
      </c>
      <c r="I79" s="2">
        <v>2.7910000000000001E-2</v>
      </c>
      <c r="J79" s="2">
        <v>8.4600000000000005E-3</v>
      </c>
      <c r="K79" s="2">
        <v>0.7339</v>
      </c>
      <c r="L79" s="2">
        <v>8.9999999999999998E-4</v>
      </c>
      <c r="M79" s="2">
        <v>45.997369999999997</v>
      </c>
      <c r="N79" s="2">
        <v>100.0528</v>
      </c>
      <c r="O79" s="2">
        <v>9320.2999999999993</v>
      </c>
      <c r="P79" s="2">
        <v>-734.7</v>
      </c>
      <c r="Q79" s="2">
        <v>-57</v>
      </c>
      <c r="R79" s="132" t="s">
        <v>115</v>
      </c>
      <c r="S79" s="2">
        <v>11.899889999999999</v>
      </c>
      <c r="T79" s="2">
        <v>76</v>
      </c>
      <c r="U79" s="3">
        <v>39639.069363425922</v>
      </c>
    </row>
    <row r="80" spans="1:21" s="2" customFormat="1" x14ac:dyDescent="0.2">
      <c r="A80" s="2" t="s">
        <v>117</v>
      </c>
      <c r="B80" s="2">
        <v>0.71769000000000005</v>
      </c>
      <c r="C80" s="2">
        <v>0.24565999999999999</v>
      </c>
      <c r="D80" s="2">
        <v>18.237130000000001</v>
      </c>
      <c r="E80" s="2">
        <v>21.09</v>
      </c>
      <c r="F80" s="2">
        <v>6.4400000000000004E-3</v>
      </c>
      <c r="G80" s="2">
        <v>13.45964</v>
      </c>
      <c r="H80" s="2">
        <v>5.1979999999999998E-2</v>
      </c>
      <c r="I80" s="2">
        <v>1.389E-2</v>
      </c>
      <c r="J80" s="2">
        <v>1.451E-2</v>
      </c>
      <c r="K80" s="2">
        <v>0.50880000000000003</v>
      </c>
      <c r="L80" s="2">
        <v>1.5350000000000001E-2</v>
      </c>
      <c r="M80" s="2">
        <v>46.232390000000002</v>
      </c>
      <c r="N80" s="2">
        <v>100.59350000000001</v>
      </c>
      <c r="O80" s="2">
        <v>9321.7000000000007</v>
      </c>
      <c r="P80" s="2">
        <v>-730.3</v>
      </c>
      <c r="Q80" s="2">
        <v>-57</v>
      </c>
      <c r="R80" s="132" t="s">
        <v>115</v>
      </c>
      <c r="S80" s="2">
        <v>11.978579999999999</v>
      </c>
      <c r="T80" s="2">
        <v>77</v>
      </c>
      <c r="U80" s="3">
        <v>39639.072395833333</v>
      </c>
    </row>
    <row r="81" spans="1:21" s="2" customFormat="1" x14ac:dyDescent="0.2">
      <c r="A81" s="2" t="s">
        <v>118</v>
      </c>
      <c r="B81" s="2">
        <v>1.3982600000000001</v>
      </c>
      <c r="C81" s="2">
        <v>0.38607999999999998</v>
      </c>
      <c r="D81" s="2">
        <v>16.931999999999999</v>
      </c>
      <c r="E81" s="2">
        <v>21.97485</v>
      </c>
      <c r="F81" s="2">
        <v>0</v>
      </c>
      <c r="G81" s="2">
        <v>12.420529999999999</v>
      </c>
      <c r="H81" s="2">
        <v>3.2489999999999998E-2</v>
      </c>
      <c r="I81" s="2">
        <v>2.18E-2</v>
      </c>
      <c r="J81" s="2">
        <v>3.007E-2</v>
      </c>
      <c r="K81" s="2">
        <v>0.83448999999999995</v>
      </c>
      <c r="L81" s="2">
        <v>1.0000000000000001E-5</v>
      </c>
      <c r="M81" s="2">
        <v>46.076790000000003</v>
      </c>
      <c r="N81" s="2">
        <v>100.1074</v>
      </c>
      <c r="O81" s="2">
        <v>9323</v>
      </c>
      <c r="P81" s="2">
        <v>-726</v>
      </c>
      <c r="Q81" s="2">
        <v>-57</v>
      </c>
      <c r="R81" s="132" t="s">
        <v>115</v>
      </c>
      <c r="S81" s="2">
        <v>11.884639999999999</v>
      </c>
      <c r="T81" s="2">
        <v>78</v>
      </c>
      <c r="U81" s="3">
        <v>39639.07545138889</v>
      </c>
    </row>
    <row r="82" spans="1:21" s="2" customFormat="1" x14ac:dyDescent="0.2">
      <c r="A82" s="2" t="s">
        <v>119</v>
      </c>
      <c r="B82" s="2">
        <v>7.45E-3</v>
      </c>
      <c r="C82" s="2">
        <v>27.18469</v>
      </c>
      <c r="D82" s="2">
        <v>2.4250000000000001E-2</v>
      </c>
      <c r="E82" s="2">
        <v>19.125229999999998</v>
      </c>
      <c r="F82" s="2">
        <v>1.7899999999999999E-3</v>
      </c>
      <c r="G82" s="2">
        <v>0.11701</v>
      </c>
      <c r="H82" s="2">
        <v>3.6909999999999998E-2</v>
      </c>
      <c r="I82" s="2">
        <v>8.2290000000000002E-2</v>
      </c>
      <c r="J82" s="2">
        <v>0.25097999999999998</v>
      </c>
      <c r="K82" s="2">
        <v>11.17205</v>
      </c>
      <c r="L82" s="2">
        <v>0</v>
      </c>
      <c r="M82" s="2">
        <v>43.09308</v>
      </c>
      <c r="N82" s="2">
        <v>101.09569999999999</v>
      </c>
      <c r="O82" s="2">
        <v>19143</v>
      </c>
      <c r="P82" s="2">
        <v>43</v>
      </c>
      <c r="Q82" s="2">
        <v>-72</v>
      </c>
      <c r="R82" s="132" t="s">
        <v>120</v>
      </c>
      <c r="S82" s="2">
        <v>12.40911</v>
      </c>
      <c r="T82" s="2">
        <v>79</v>
      </c>
      <c r="U82" s="3">
        <v>39639.078518518516</v>
      </c>
    </row>
    <row r="83" spans="1:21" s="2" customFormat="1" x14ac:dyDescent="0.2">
      <c r="A83" s="2" t="s">
        <v>121</v>
      </c>
      <c r="B83" s="2">
        <v>2.632E-2</v>
      </c>
      <c r="C83" s="2">
        <v>27.978490000000001</v>
      </c>
      <c r="D83" s="2">
        <v>4.2840000000000003E-2</v>
      </c>
      <c r="E83" s="2">
        <v>19.116389999999999</v>
      </c>
      <c r="F83" s="2">
        <v>0</v>
      </c>
      <c r="G83" s="2">
        <v>7.3190000000000005E-2</v>
      </c>
      <c r="H83" s="2">
        <v>3.0190000000000002E-2</v>
      </c>
      <c r="I83" s="2">
        <v>0.10332</v>
      </c>
      <c r="J83" s="2">
        <v>0.25625999999999999</v>
      </c>
      <c r="K83" s="2">
        <v>10.35228</v>
      </c>
      <c r="L83" s="2">
        <v>1.7770000000000001E-2</v>
      </c>
      <c r="M83" s="2">
        <v>43.387909999999998</v>
      </c>
      <c r="N83" s="2">
        <v>101.38500000000001</v>
      </c>
      <c r="O83" s="2">
        <v>19128</v>
      </c>
      <c r="P83" s="2">
        <v>43</v>
      </c>
      <c r="Q83" s="2">
        <v>-72</v>
      </c>
      <c r="R83" s="132" t="s">
        <v>120</v>
      </c>
      <c r="S83" s="2">
        <v>12.319279999999999</v>
      </c>
      <c r="T83" s="2">
        <v>80</v>
      </c>
      <c r="U83" s="3">
        <v>39639.081724537034</v>
      </c>
    </row>
    <row r="84" spans="1:21" s="2" customFormat="1" x14ac:dyDescent="0.2">
      <c r="A84" s="2" t="s">
        <v>122</v>
      </c>
      <c r="B84" s="2">
        <v>2.1199999999999999E-3</v>
      </c>
      <c r="C84" s="2">
        <v>27.952000000000002</v>
      </c>
      <c r="D84" s="2">
        <v>1.2489999999999999E-2</v>
      </c>
      <c r="E84" s="2">
        <v>19.089790000000001</v>
      </c>
      <c r="F84" s="2">
        <v>6.79E-3</v>
      </c>
      <c r="G84" s="2">
        <v>0.13711999999999999</v>
      </c>
      <c r="H84" s="2">
        <v>7.0000000000000001E-3</v>
      </c>
      <c r="I84" s="2">
        <v>6.4000000000000001E-2</v>
      </c>
      <c r="J84" s="2">
        <v>0.26658999999999999</v>
      </c>
      <c r="K84" s="2">
        <v>10.46339</v>
      </c>
      <c r="L84" s="2">
        <v>3.0120000000000001E-2</v>
      </c>
      <c r="M84" s="2">
        <v>43.336930000000002</v>
      </c>
      <c r="N84" s="2">
        <v>101.36839999999999</v>
      </c>
      <c r="O84" s="2">
        <v>19113</v>
      </c>
      <c r="P84" s="2">
        <v>43</v>
      </c>
      <c r="Q84" s="2">
        <v>-72</v>
      </c>
      <c r="R84" s="132" t="s">
        <v>120</v>
      </c>
      <c r="S84" s="2">
        <v>12.3368</v>
      </c>
      <c r="T84" s="2">
        <v>81</v>
      </c>
      <c r="U84" s="3">
        <v>39639.084756944445</v>
      </c>
    </row>
    <row r="85" spans="1:21" s="2" customFormat="1" x14ac:dyDescent="0.2">
      <c r="A85" s="2" t="s">
        <v>123</v>
      </c>
      <c r="B85" s="2">
        <v>9.2800000000000001E-3</v>
      </c>
      <c r="C85" s="2">
        <v>27.98237</v>
      </c>
      <c r="D85" s="2">
        <v>1.788E-2</v>
      </c>
      <c r="E85" s="2">
        <v>19.075939999999999</v>
      </c>
      <c r="F85" s="2">
        <v>0</v>
      </c>
      <c r="G85" s="2">
        <v>7.2270000000000001E-2</v>
      </c>
      <c r="H85" s="2">
        <v>2.664E-2</v>
      </c>
      <c r="I85" s="2">
        <v>9.3909999999999993E-2</v>
      </c>
      <c r="J85" s="2">
        <v>0.27384999999999998</v>
      </c>
      <c r="K85" s="2">
        <v>10.455109999999999</v>
      </c>
      <c r="L85" s="2">
        <v>1.4160000000000001E-2</v>
      </c>
      <c r="M85" s="2">
        <v>43.343060000000001</v>
      </c>
      <c r="N85" s="2">
        <v>101.36450000000001</v>
      </c>
      <c r="O85" s="2">
        <v>19098</v>
      </c>
      <c r="P85" s="2">
        <v>43</v>
      </c>
      <c r="Q85" s="2">
        <v>-72</v>
      </c>
      <c r="R85" s="132" t="s">
        <v>120</v>
      </c>
      <c r="S85" s="2">
        <v>12.33253</v>
      </c>
      <c r="T85" s="2">
        <v>82</v>
      </c>
      <c r="U85" s="3">
        <v>39639.087789351855</v>
      </c>
    </row>
    <row r="86" spans="1:21" s="2" customFormat="1" x14ac:dyDescent="0.2">
      <c r="A86" s="2" t="s">
        <v>124</v>
      </c>
      <c r="B86" s="2">
        <v>9.2499999999999995E-3</v>
      </c>
      <c r="C86" s="2">
        <v>27.73319</v>
      </c>
      <c r="D86" s="2">
        <v>1.78E-2</v>
      </c>
      <c r="E86" s="2">
        <v>19.004529999999999</v>
      </c>
      <c r="F86" s="2">
        <v>9.5899999999999996E-3</v>
      </c>
      <c r="G86" s="2">
        <v>8.6360000000000006E-2</v>
      </c>
      <c r="H86" s="2">
        <v>1.37E-2</v>
      </c>
      <c r="I86" s="2">
        <v>6.6409999999999997E-2</v>
      </c>
      <c r="J86" s="2">
        <v>0.26845999999999998</v>
      </c>
      <c r="K86" s="2">
        <v>10.535690000000001</v>
      </c>
      <c r="L86" s="2">
        <v>1.4160000000000001E-2</v>
      </c>
      <c r="M86" s="2">
        <v>43.105739999999997</v>
      </c>
      <c r="N86" s="2">
        <v>100.86490000000001</v>
      </c>
      <c r="O86" s="2">
        <v>19083</v>
      </c>
      <c r="P86" s="2">
        <v>43</v>
      </c>
      <c r="Q86" s="2">
        <v>-72</v>
      </c>
      <c r="R86" s="132" t="s">
        <v>120</v>
      </c>
      <c r="S86" s="2">
        <v>12.28881</v>
      </c>
      <c r="T86" s="2">
        <v>83</v>
      </c>
      <c r="U86" s="3">
        <v>39639.090833333335</v>
      </c>
    </row>
    <row r="87" spans="1:21" s="2" customFormat="1" x14ac:dyDescent="0.2">
      <c r="A87" s="2" t="s">
        <v>125</v>
      </c>
      <c r="B87" s="2">
        <v>4.0099999999999997E-3</v>
      </c>
      <c r="C87" s="2">
        <v>32.958669999999998</v>
      </c>
      <c r="D87" s="2">
        <v>5.6899999999999997E-3</v>
      </c>
      <c r="E87" s="2">
        <v>20.013909999999999</v>
      </c>
      <c r="F87" s="2">
        <v>0</v>
      </c>
      <c r="G87" s="2">
        <v>0.10248</v>
      </c>
      <c r="H87" s="2">
        <v>5.6100000000000004E-3</v>
      </c>
      <c r="I87" s="2">
        <v>4.2040000000000001E-2</v>
      </c>
      <c r="J87" s="2">
        <v>8.3890000000000006E-2</v>
      </c>
      <c r="K87" s="2">
        <v>2.6390799999999999</v>
      </c>
      <c r="L87" s="2">
        <v>1.7639999999999999E-2</v>
      </c>
      <c r="M87" s="2">
        <v>45.35577</v>
      </c>
      <c r="N87" s="2">
        <v>101.22880000000001</v>
      </c>
      <c r="O87" s="2">
        <v>14330</v>
      </c>
      <c r="P87" s="2">
        <v>-22282</v>
      </c>
      <c r="Q87" s="2">
        <v>-28</v>
      </c>
      <c r="R87" s="132" t="s">
        <v>126</v>
      </c>
      <c r="S87" s="2">
        <v>11.13049</v>
      </c>
      <c r="T87" s="2">
        <v>84</v>
      </c>
      <c r="U87" s="3">
        <v>39639.093958333331</v>
      </c>
    </row>
    <row r="88" spans="1:21" s="2" customFormat="1" x14ac:dyDescent="0.2">
      <c r="A88" s="2" t="s">
        <v>127</v>
      </c>
      <c r="B88" s="2">
        <v>6.0099999999999997E-3</v>
      </c>
      <c r="C88" s="2">
        <v>32.665309999999998</v>
      </c>
      <c r="D88" s="2">
        <v>8.3400000000000002E-3</v>
      </c>
      <c r="E88" s="2">
        <v>20.017800000000001</v>
      </c>
      <c r="F88" s="2">
        <v>2.0200000000000001E-3</v>
      </c>
      <c r="G88" s="2">
        <v>0.10084</v>
      </c>
      <c r="H88" s="2">
        <v>0</v>
      </c>
      <c r="I88" s="2">
        <v>7.9740000000000005E-2</v>
      </c>
      <c r="J88" s="2">
        <v>6.3159999999999994E-2</v>
      </c>
      <c r="K88" s="2">
        <v>2.6190099999999998</v>
      </c>
      <c r="L88" s="2">
        <v>1.643E-2</v>
      </c>
      <c r="M88" s="2">
        <v>45.167310000000001</v>
      </c>
      <c r="N88" s="2">
        <v>100.746</v>
      </c>
      <c r="O88" s="2">
        <v>14329.5</v>
      </c>
      <c r="P88" s="2">
        <v>-22242.3</v>
      </c>
      <c r="Q88" s="2">
        <v>-28</v>
      </c>
      <c r="R88" s="132" t="s">
        <v>126</v>
      </c>
      <c r="S88" s="2">
        <v>11.077120000000001</v>
      </c>
      <c r="T88" s="2">
        <v>85</v>
      </c>
      <c r="U88" s="3">
        <v>39639.097175925926</v>
      </c>
    </row>
    <row r="89" spans="1:21" s="2" customFormat="1" x14ac:dyDescent="0.2">
      <c r="A89" s="2" t="s">
        <v>128</v>
      </c>
      <c r="B89" s="2">
        <v>1.2030000000000001E-2</v>
      </c>
      <c r="C89" s="2">
        <v>32.75159</v>
      </c>
      <c r="D89" s="2">
        <v>8.6300000000000005E-3</v>
      </c>
      <c r="E89" s="2">
        <v>19.986440000000002</v>
      </c>
      <c r="F89" s="2">
        <v>4.0499999999999998E-3</v>
      </c>
      <c r="G89" s="2">
        <v>9.2670000000000002E-2</v>
      </c>
      <c r="H89" s="2">
        <v>0</v>
      </c>
      <c r="I89" s="2">
        <v>7.9729999999999995E-2</v>
      </c>
      <c r="J89" s="2">
        <v>5.851E-2</v>
      </c>
      <c r="K89" s="2">
        <v>2.6609699999999998</v>
      </c>
      <c r="L89" s="2">
        <v>0</v>
      </c>
      <c r="M89" s="2">
        <v>45.195770000000003</v>
      </c>
      <c r="N89" s="2">
        <v>100.85039999999999</v>
      </c>
      <c r="O89" s="2">
        <v>14329</v>
      </c>
      <c r="P89" s="2">
        <v>-22202.5</v>
      </c>
      <c r="Q89" s="2">
        <v>-28</v>
      </c>
      <c r="R89" s="132" t="s">
        <v>126</v>
      </c>
      <c r="S89" s="2">
        <v>11.089410000000001</v>
      </c>
      <c r="T89" s="2">
        <v>86</v>
      </c>
      <c r="U89" s="3">
        <v>39639.10019675926</v>
      </c>
    </row>
    <row r="90" spans="1:21" s="2" customFormat="1" x14ac:dyDescent="0.2">
      <c r="A90" s="2" t="s">
        <v>129</v>
      </c>
      <c r="B90" s="2">
        <v>1.1650000000000001E-2</v>
      </c>
      <c r="C90" s="2">
        <v>32.681579999999997</v>
      </c>
      <c r="D90" s="2">
        <v>2.0600000000000002E-3</v>
      </c>
      <c r="E90" s="2">
        <v>19.987459999999999</v>
      </c>
      <c r="F90" s="2">
        <v>0</v>
      </c>
      <c r="G90" s="2">
        <v>9.8269999999999996E-2</v>
      </c>
      <c r="H90" s="2">
        <v>5.8700000000000002E-3</v>
      </c>
      <c r="I90" s="2">
        <v>8.7419999999999998E-2</v>
      </c>
      <c r="J90" s="2">
        <v>0.12496</v>
      </c>
      <c r="K90" s="2">
        <v>2.9682200000000001</v>
      </c>
      <c r="L90" s="2">
        <v>1.7950000000000001E-2</v>
      </c>
      <c r="M90" s="2">
        <v>45.268180000000001</v>
      </c>
      <c r="N90" s="2">
        <v>101.25360000000001</v>
      </c>
      <c r="O90" s="2">
        <v>14328.5</v>
      </c>
      <c r="P90" s="2">
        <v>-22162.799999999999</v>
      </c>
      <c r="Q90" s="2">
        <v>-28</v>
      </c>
      <c r="R90" s="132" t="s">
        <v>126</v>
      </c>
      <c r="S90" s="2">
        <v>11.1927</v>
      </c>
      <c r="T90" s="2">
        <v>87</v>
      </c>
      <c r="U90" s="3">
        <v>39639.103229166663</v>
      </c>
    </row>
    <row r="91" spans="1:21" s="2" customFormat="1" x14ac:dyDescent="0.2">
      <c r="A91" s="2" t="s">
        <v>130</v>
      </c>
      <c r="B91" s="2">
        <v>2.2089999999999999E-2</v>
      </c>
      <c r="C91" s="2">
        <v>28.185300000000002</v>
      </c>
      <c r="D91" s="2">
        <v>3.5099800000000001</v>
      </c>
      <c r="E91" s="2">
        <v>18.81026</v>
      </c>
      <c r="F91" s="2">
        <v>5.45E-3</v>
      </c>
      <c r="G91" s="2">
        <v>0.10416</v>
      </c>
      <c r="H91" s="2">
        <v>0</v>
      </c>
      <c r="I91" s="2">
        <v>0.10736</v>
      </c>
      <c r="J91" s="2">
        <v>0.17033999999999999</v>
      </c>
      <c r="K91" s="2">
        <v>3.5123199999999999</v>
      </c>
      <c r="L91" s="2">
        <v>0</v>
      </c>
      <c r="M91" s="2">
        <v>44.260719999999999</v>
      </c>
      <c r="N91" s="2">
        <v>98.688000000000002</v>
      </c>
      <c r="O91" s="2">
        <v>14328</v>
      </c>
      <c r="P91" s="2">
        <v>-22123</v>
      </c>
      <c r="Q91" s="2">
        <v>-28</v>
      </c>
      <c r="R91" s="132" t="s">
        <v>126</v>
      </c>
      <c r="S91" s="2">
        <v>11.016209999999999</v>
      </c>
      <c r="T91" s="2">
        <v>88</v>
      </c>
      <c r="U91" s="3">
        <v>39639.106261574074</v>
      </c>
    </row>
    <row r="92" spans="1:21" s="2" customFormat="1" x14ac:dyDescent="0.2">
      <c r="A92" s="2" t="s">
        <v>131</v>
      </c>
      <c r="B92" s="2">
        <v>5.7299999999999999E-3</v>
      </c>
      <c r="C92" s="2">
        <v>22.234110000000001</v>
      </c>
      <c r="D92" s="2">
        <v>0.38303999999999999</v>
      </c>
      <c r="E92" s="2">
        <v>27.605170000000001</v>
      </c>
      <c r="F92" s="2">
        <v>0</v>
      </c>
      <c r="G92" s="2">
        <v>0.16616</v>
      </c>
      <c r="H92" s="2">
        <v>6.1100000000000002E-2</v>
      </c>
      <c r="I92" s="2">
        <v>0.61546999999999996</v>
      </c>
      <c r="J92" s="2">
        <v>0.21931999999999999</v>
      </c>
      <c r="K92" s="2">
        <v>2.2995800000000002</v>
      </c>
      <c r="L92" s="2">
        <v>1.1220000000000001E-2</v>
      </c>
      <c r="M92" s="2">
        <v>47.54766</v>
      </c>
      <c r="N92" s="2">
        <v>101.1486</v>
      </c>
      <c r="O92" s="2">
        <v>14293</v>
      </c>
      <c r="P92" s="2">
        <v>-22106</v>
      </c>
      <c r="Q92" s="2">
        <v>-28</v>
      </c>
      <c r="R92" s="132" t="s">
        <v>132</v>
      </c>
      <c r="S92" s="2">
        <v>11.236079999999999</v>
      </c>
      <c r="T92" s="2">
        <v>89</v>
      </c>
      <c r="U92" s="3">
        <v>39639.109351851854</v>
      </c>
    </row>
    <row r="93" spans="1:21" s="2" customFormat="1" x14ac:dyDescent="0.2">
      <c r="A93" s="2" t="s">
        <v>133</v>
      </c>
      <c r="B93" s="2">
        <v>4.2700000000000004E-3</v>
      </c>
      <c r="C93" s="2">
        <v>22.278040000000001</v>
      </c>
      <c r="D93" s="2">
        <v>0.27322000000000002</v>
      </c>
      <c r="E93" s="2">
        <v>27.698029999999999</v>
      </c>
      <c r="F93" s="2">
        <v>4.45E-3</v>
      </c>
      <c r="G93" s="2">
        <v>0.34337000000000001</v>
      </c>
      <c r="H93" s="2">
        <v>3.3140000000000003E-2</v>
      </c>
      <c r="I93" s="2">
        <v>0.54220999999999997</v>
      </c>
      <c r="J93" s="2">
        <v>0.22750999999999999</v>
      </c>
      <c r="K93" s="2">
        <v>2.4407399999999999</v>
      </c>
      <c r="L93" s="2">
        <v>0</v>
      </c>
      <c r="M93" s="2">
        <v>47.643770000000004</v>
      </c>
      <c r="N93" s="2">
        <v>101.4888</v>
      </c>
      <c r="O93" s="2">
        <v>14283.5</v>
      </c>
      <c r="P93" s="2">
        <v>-22104.5</v>
      </c>
      <c r="Q93" s="2">
        <v>-28</v>
      </c>
      <c r="R93" s="132" t="s">
        <v>132</v>
      </c>
      <c r="S93" s="2">
        <v>11.29631</v>
      </c>
      <c r="T93" s="2">
        <v>90</v>
      </c>
      <c r="U93" s="3">
        <v>39639.112569444442</v>
      </c>
    </row>
    <row r="94" spans="1:21" s="2" customFormat="1" x14ac:dyDescent="0.2">
      <c r="A94" s="2" t="s">
        <v>134</v>
      </c>
      <c r="B94" s="2">
        <v>8.77E-3</v>
      </c>
      <c r="C94" s="2">
        <v>21.66404</v>
      </c>
      <c r="D94" s="2">
        <v>0.33165</v>
      </c>
      <c r="E94" s="2">
        <v>27.52187</v>
      </c>
      <c r="F94" s="2">
        <v>0</v>
      </c>
      <c r="G94" s="2">
        <v>1.2357800000000001</v>
      </c>
      <c r="H94" s="2">
        <v>3.5099999999999999E-2</v>
      </c>
      <c r="I94" s="2">
        <v>0.53896999999999995</v>
      </c>
      <c r="J94" s="2">
        <v>0.2089</v>
      </c>
      <c r="K94" s="2">
        <v>2.3357999999999999</v>
      </c>
      <c r="L94" s="2">
        <v>7.5799999999999999E-3</v>
      </c>
      <c r="M94" s="2">
        <v>47.413969999999999</v>
      </c>
      <c r="N94" s="2">
        <v>101.30249999999999</v>
      </c>
      <c r="O94" s="2">
        <v>14274</v>
      </c>
      <c r="P94" s="2">
        <v>-22103</v>
      </c>
      <c r="Q94" s="2">
        <v>-28</v>
      </c>
      <c r="R94" s="132" t="s">
        <v>132</v>
      </c>
      <c r="S94" s="2">
        <v>11.33506</v>
      </c>
      <c r="T94" s="2">
        <v>91</v>
      </c>
      <c r="U94" s="3">
        <v>39639.115601851852</v>
      </c>
    </row>
    <row r="95" spans="1:21" s="2" customFormat="1" x14ac:dyDescent="0.2">
      <c r="A95" s="2" t="s">
        <v>135</v>
      </c>
      <c r="B95" s="2">
        <v>8.1449999999999995E-2</v>
      </c>
      <c r="C95" s="2">
        <v>10.112220000000001</v>
      </c>
      <c r="D95" s="2">
        <v>4.2165600000000003</v>
      </c>
      <c r="E95" s="2">
        <v>23.197189999999999</v>
      </c>
      <c r="F95" s="2">
        <v>5.2100000000000002E-3</v>
      </c>
      <c r="G95" s="2">
        <v>12.204359999999999</v>
      </c>
      <c r="H95" s="2">
        <v>0.60904999999999998</v>
      </c>
      <c r="I95" s="2">
        <v>2.1821000000000002</v>
      </c>
      <c r="J95" s="2">
        <v>0.78673000000000004</v>
      </c>
      <c r="K95" s="2">
        <v>2.88863</v>
      </c>
      <c r="L95" s="2">
        <v>2.98E-3</v>
      </c>
      <c r="M95" s="2">
        <v>44.210709999999999</v>
      </c>
      <c r="N95" s="2">
        <v>100.49720000000001</v>
      </c>
      <c r="O95" s="2">
        <v>14125</v>
      </c>
      <c r="P95" s="2">
        <v>-22055</v>
      </c>
      <c r="Q95" s="2">
        <v>-28</v>
      </c>
      <c r="R95" s="132" t="s">
        <v>136</v>
      </c>
      <c r="S95" s="2">
        <v>12.603160000000001</v>
      </c>
      <c r="T95" s="2">
        <v>92</v>
      </c>
      <c r="U95" s="3">
        <v>39639.118703703702</v>
      </c>
    </row>
    <row r="96" spans="1:21" s="2" customFormat="1" x14ac:dyDescent="0.2">
      <c r="A96" s="2" t="s">
        <v>137</v>
      </c>
      <c r="B96" s="2">
        <v>0.1406</v>
      </c>
      <c r="C96" s="2">
        <v>10.816789999999999</v>
      </c>
      <c r="D96" s="2">
        <v>3.7318699999999998</v>
      </c>
      <c r="E96" s="2">
        <v>23.301300000000001</v>
      </c>
      <c r="F96" s="2">
        <v>5.9899999999999997E-3</v>
      </c>
      <c r="G96" s="2">
        <v>11.656169999999999</v>
      </c>
      <c r="H96" s="2">
        <v>0.47110000000000002</v>
      </c>
      <c r="I96" s="2">
        <v>1.96377</v>
      </c>
      <c r="J96" s="2">
        <v>0.63766999999999996</v>
      </c>
      <c r="K96" s="2">
        <v>3.21252</v>
      </c>
      <c r="L96" s="2">
        <v>1.822E-2</v>
      </c>
      <c r="M96" s="2">
        <v>44.024529999999999</v>
      </c>
      <c r="N96" s="2">
        <v>99.980549999999994</v>
      </c>
      <c r="O96" s="2">
        <v>14134.3</v>
      </c>
      <c r="P96" s="2">
        <v>-22052.3</v>
      </c>
      <c r="Q96" s="2">
        <v>-28</v>
      </c>
      <c r="R96" s="132" t="s">
        <v>136</v>
      </c>
      <c r="S96" s="2">
        <v>12.48986</v>
      </c>
      <c r="T96" s="2">
        <v>93</v>
      </c>
      <c r="U96" s="3">
        <v>39639.12190972222</v>
      </c>
    </row>
    <row r="97" spans="1:21" s="2" customFormat="1" x14ac:dyDescent="0.2">
      <c r="A97" s="2" t="s">
        <v>138</v>
      </c>
      <c r="B97" s="2">
        <v>8.4879999999999997E-2</v>
      </c>
      <c r="C97" s="2">
        <v>11.399800000000001</v>
      </c>
      <c r="D97" s="2">
        <v>3.1013299999999999</v>
      </c>
      <c r="E97" s="2">
        <v>23.776489999999999</v>
      </c>
      <c r="F97" s="2">
        <v>7.6999999999999996E-4</v>
      </c>
      <c r="G97" s="2">
        <v>11.682040000000001</v>
      </c>
      <c r="H97" s="2">
        <v>0.45189000000000001</v>
      </c>
      <c r="I97" s="2">
        <v>2.0958600000000001</v>
      </c>
      <c r="J97" s="2">
        <v>0.76097999999999999</v>
      </c>
      <c r="K97" s="2">
        <v>2.7872599999999998</v>
      </c>
      <c r="L97" s="2">
        <v>1.7340000000000001E-2</v>
      </c>
      <c r="M97" s="2">
        <v>44.340730000000001</v>
      </c>
      <c r="N97" s="2">
        <v>100.49939999999999</v>
      </c>
      <c r="O97" s="2">
        <v>14143.7</v>
      </c>
      <c r="P97" s="2">
        <v>-22049.7</v>
      </c>
      <c r="Q97" s="2">
        <v>-28</v>
      </c>
      <c r="R97" s="132" t="s">
        <v>136</v>
      </c>
      <c r="S97" s="2">
        <v>12.515219999999999</v>
      </c>
      <c r="T97" s="2">
        <v>94</v>
      </c>
      <c r="U97" s="3">
        <v>39639.124942129631</v>
      </c>
    </row>
    <row r="98" spans="1:21" s="2" customFormat="1" x14ac:dyDescent="0.2">
      <c r="A98" s="2" t="s">
        <v>139</v>
      </c>
      <c r="B98" s="2">
        <v>7.3690000000000005E-2</v>
      </c>
      <c r="C98" s="2">
        <v>11.461270000000001</v>
      </c>
      <c r="D98" s="2">
        <v>3.3172799999999998</v>
      </c>
      <c r="E98" s="2">
        <v>23.712309999999999</v>
      </c>
      <c r="F98" s="2">
        <v>2.8999999999999998E-3</v>
      </c>
      <c r="G98" s="2">
        <v>11.492599999999999</v>
      </c>
      <c r="H98" s="2">
        <v>0.44641999999999998</v>
      </c>
      <c r="I98" s="2">
        <v>2.09693</v>
      </c>
      <c r="J98" s="2">
        <v>0.79537000000000002</v>
      </c>
      <c r="K98" s="2">
        <v>2.9198300000000001</v>
      </c>
      <c r="L98" s="2">
        <v>1.0160000000000001E-2</v>
      </c>
      <c r="M98" s="2">
        <v>44.463940000000001</v>
      </c>
      <c r="N98" s="2">
        <v>100.7927</v>
      </c>
      <c r="O98" s="2">
        <v>14153</v>
      </c>
      <c r="P98" s="2">
        <v>-22047</v>
      </c>
      <c r="Q98" s="2">
        <v>-28</v>
      </c>
      <c r="R98" s="132" t="s">
        <v>136</v>
      </c>
      <c r="S98" s="2">
        <v>12.55293</v>
      </c>
      <c r="T98" s="2">
        <v>95</v>
      </c>
      <c r="U98" s="3">
        <v>39639.127974537034</v>
      </c>
    </row>
    <row r="99" spans="1:21" s="2" customFormat="1" x14ac:dyDescent="0.2">
      <c r="A99" s="2" t="s">
        <v>140</v>
      </c>
      <c r="B99" s="2">
        <v>3.8199999999999998E-2</v>
      </c>
      <c r="C99" s="2">
        <v>29.628240000000002</v>
      </c>
      <c r="D99" s="2">
        <v>4.9770000000000002E-2</v>
      </c>
      <c r="E99" s="2">
        <v>19.234459999999999</v>
      </c>
      <c r="F99" s="2">
        <v>0</v>
      </c>
      <c r="G99" s="2">
        <v>0.13700000000000001</v>
      </c>
      <c r="H99" s="2">
        <v>1.4489999999999999E-2</v>
      </c>
      <c r="I99" s="2">
        <v>0.74</v>
      </c>
      <c r="J99" s="2">
        <v>0.23369000000000001</v>
      </c>
      <c r="K99" s="2">
        <v>6.2779400000000001</v>
      </c>
      <c r="L99" s="2">
        <v>7.4999999999999997E-3</v>
      </c>
      <c r="M99" s="2">
        <v>43.751449999999998</v>
      </c>
      <c r="N99" s="2">
        <v>100.1127</v>
      </c>
      <c r="O99" s="2">
        <v>14058</v>
      </c>
      <c r="P99" s="2">
        <v>-21569</v>
      </c>
      <c r="Q99" s="2">
        <v>-30</v>
      </c>
      <c r="R99" s="132" t="s">
        <v>141</v>
      </c>
      <c r="S99" s="2">
        <v>11.65978</v>
      </c>
      <c r="T99" s="2">
        <v>96</v>
      </c>
      <c r="U99" s="3">
        <v>39639.131018518521</v>
      </c>
    </row>
    <row r="100" spans="1:21" s="2" customFormat="1" x14ac:dyDescent="0.2">
      <c r="A100" s="2" t="s">
        <v>142</v>
      </c>
      <c r="B100" s="2">
        <v>8.2100000000000003E-3</v>
      </c>
      <c r="C100" s="2">
        <v>31.44699</v>
      </c>
      <c r="D100" s="2">
        <v>6.6E-3</v>
      </c>
      <c r="E100" s="2">
        <v>19.735150000000001</v>
      </c>
      <c r="F100" s="2">
        <v>0</v>
      </c>
      <c r="G100" s="2">
        <v>3.952E-2</v>
      </c>
      <c r="H100" s="2">
        <v>0</v>
      </c>
      <c r="I100" s="2">
        <v>8.3640000000000006E-2</v>
      </c>
      <c r="J100" s="2">
        <v>0.14693999999999999</v>
      </c>
      <c r="K100" s="2">
        <v>4.2532300000000003</v>
      </c>
      <c r="L100" s="2">
        <v>1.958E-2</v>
      </c>
      <c r="M100" s="2">
        <v>44.515700000000002</v>
      </c>
      <c r="N100" s="2">
        <v>100.2556</v>
      </c>
      <c r="O100" s="2">
        <v>14049</v>
      </c>
      <c r="P100" s="2">
        <v>-21595.7</v>
      </c>
      <c r="Q100" s="2">
        <v>-30</v>
      </c>
      <c r="R100" s="132" t="s">
        <v>141</v>
      </c>
      <c r="S100" s="2">
        <v>11.27516</v>
      </c>
      <c r="T100" s="2">
        <v>97</v>
      </c>
      <c r="U100" s="3">
        <v>39639.134247685186</v>
      </c>
    </row>
    <row r="101" spans="1:21" s="2" customFormat="1" x14ac:dyDescent="0.2">
      <c r="A101" s="2" t="s">
        <v>143</v>
      </c>
      <c r="B101" s="2">
        <v>4.0299999999999997E-3</v>
      </c>
      <c r="C101" s="2">
        <v>32.091050000000003</v>
      </c>
      <c r="D101" s="2">
        <v>1.162E-2</v>
      </c>
      <c r="E101" s="2">
        <v>19.808779999999999</v>
      </c>
      <c r="F101" s="2">
        <v>1E-3</v>
      </c>
      <c r="G101" s="2">
        <v>5.8200000000000002E-2</v>
      </c>
      <c r="H101" s="2">
        <v>5.13E-3</v>
      </c>
      <c r="I101" s="2">
        <v>0.11334</v>
      </c>
      <c r="J101" s="2">
        <v>0.12556</v>
      </c>
      <c r="K101" s="2">
        <v>3.7695799999999999</v>
      </c>
      <c r="L101" s="2">
        <v>3.347E-2</v>
      </c>
      <c r="M101" s="2">
        <v>44.911659999999998</v>
      </c>
      <c r="N101" s="2">
        <v>100.93340000000001</v>
      </c>
      <c r="O101" s="2">
        <v>14040</v>
      </c>
      <c r="P101" s="2">
        <v>-21622.3</v>
      </c>
      <c r="Q101" s="2">
        <v>-30</v>
      </c>
      <c r="R101" s="132" t="s">
        <v>141</v>
      </c>
      <c r="S101" s="2">
        <v>11.280060000000001</v>
      </c>
      <c r="T101" s="2">
        <v>98</v>
      </c>
      <c r="U101" s="3">
        <v>39639.13726851852</v>
      </c>
    </row>
    <row r="102" spans="1:21" s="2" customFormat="1" x14ac:dyDescent="0.2">
      <c r="A102" s="2" t="s">
        <v>144</v>
      </c>
      <c r="B102" s="2">
        <v>1.7909999999999999E-2</v>
      </c>
      <c r="C102" s="2">
        <v>31.769439999999999</v>
      </c>
      <c r="D102" s="2">
        <v>8.7100000000000007E-3</v>
      </c>
      <c r="E102" s="2">
        <v>19.750209999999999</v>
      </c>
      <c r="F102" s="2">
        <v>1E-3</v>
      </c>
      <c r="G102" s="2">
        <v>1.7559999999999999E-2</v>
      </c>
      <c r="H102" s="2">
        <v>1.082E-2</v>
      </c>
      <c r="I102" s="2">
        <v>0.11949</v>
      </c>
      <c r="J102" s="2">
        <v>0.15375</v>
      </c>
      <c r="K102" s="2">
        <v>3.9011300000000002</v>
      </c>
      <c r="L102" s="2">
        <v>3.2559999999999999E-2</v>
      </c>
      <c r="M102" s="2">
        <v>44.671520000000001</v>
      </c>
      <c r="N102" s="2">
        <v>100.4541</v>
      </c>
      <c r="O102" s="2">
        <v>14031</v>
      </c>
      <c r="P102" s="2">
        <v>-21649</v>
      </c>
      <c r="Q102" s="2">
        <v>-30</v>
      </c>
      <c r="R102" s="132" t="s">
        <v>141</v>
      </c>
      <c r="S102" s="2">
        <v>11.25079</v>
      </c>
      <c r="T102" s="2">
        <v>99</v>
      </c>
      <c r="U102" s="3">
        <v>39639.140300925923</v>
      </c>
    </row>
    <row r="103" spans="1:21" s="2" customFormat="1" x14ac:dyDescent="0.2">
      <c r="A103" s="2" t="s">
        <v>145</v>
      </c>
      <c r="B103" s="2">
        <v>0</v>
      </c>
      <c r="C103" s="2">
        <v>22.030449999999998</v>
      </c>
      <c r="D103" s="2">
        <v>0.20080000000000001</v>
      </c>
      <c r="E103" s="2">
        <v>27.6374</v>
      </c>
      <c r="F103" s="2">
        <v>0</v>
      </c>
      <c r="G103" s="2">
        <v>0.19852</v>
      </c>
      <c r="H103" s="2">
        <v>3.7719999999999997E-2</v>
      </c>
      <c r="I103" s="2">
        <v>0.55174000000000001</v>
      </c>
      <c r="J103" s="2">
        <v>0.24310000000000001</v>
      </c>
      <c r="K103" s="2">
        <v>2.63157</v>
      </c>
      <c r="L103" s="2">
        <v>0</v>
      </c>
      <c r="M103" s="2">
        <v>47.353279999999998</v>
      </c>
      <c r="N103" s="2">
        <v>100.88460000000001</v>
      </c>
      <c r="O103" s="2">
        <v>14024</v>
      </c>
      <c r="P103" s="2">
        <v>-21560</v>
      </c>
      <c r="Q103" s="2">
        <v>-30</v>
      </c>
      <c r="R103" s="132" t="s">
        <v>146</v>
      </c>
      <c r="S103" s="2">
        <v>11.25163</v>
      </c>
      <c r="T103" s="2">
        <v>100</v>
      </c>
      <c r="U103" s="3">
        <v>39639.143379629626</v>
      </c>
    </row>
    <row r="104" spans="1:21" s="2" customFormat="1" x14ac:dyDescent="0.2">
      <c r="A104" s="2" t="s">
        <v>147</v>
      </c>
      <c r="B104" s="2">
        <v>4.4900000000000001E-3</v>
      </c>
      <c r="C104" s="2">
        <v>22.173380000000002</v>
      </c>
      <c r="D104" s="2">
        <v>0.17305000000000001</v>
      </c>
      <c r="E104" s="2">
        <v>27.628810000000001</v>
      </c>
      <c r="F104" s="2">
        <v>0</v>
      </c>
      <c r="G104" s="2">
        <v>0.17135</v>
      </c>
      <c r="H104" s="2">
        <v>2.8490000000000001E-2</v>
      </c>
      <c r="I104" s="2">
        <v>0.52007000000000003</v>
      </c>
      <c r="J104" s="2">
        <v>0.24736</v>
      </c>
      <c r="K104" s="2">
        <v>2.5553699999999999</v>
      </c>
      <c r="L104" s="2">
        <v>4.8199999999999996E-3</v>
      </c>
      <c r="M104" s="2">
        <v>47.362609999999997</v>
      </c>
      <c r="N104" s="2">
        <v>100.8698</v>
      </c>
      <c r="O104" s="2">
        <v>14022</v>
      </c>
      <c r="P104" s="2">
        <v>-21551.7</v>
      </c>
      <c r="Q104" s="2">
        <v>-30</v>
      </c>
      <c r="R104" s="132" t="s">
        <v>146</v>
      </c>
      <c r="S104" s="2">
        <v>11.231870000000001</v>
      </c>
      <c r="T104" s="2">
        <v>101</v>
      </c>
      <c r="U104" s="3">
        <v>39639.146643518521</v>
      </c>
    </row>
    <row r="105" spans="1:21" s="2" customFormat="1" x14ac:dyDescent="0.2">
      <c r="A105" s="2" t="s">
        <v>148</v>
      </c>
      <c r="B105" s="2">
        <v>1.2659999999999999E-2</v>
      </c>
      <c r="C105" s="2">
        <v>21.812519999999999</v>
      </c>
      <c r="D105" s="2">
        <v>0.20311000000000001</v>
      </c>
      <c r="E105" s="2">
        <v>27.65795</v>
      </c>
      <c r="F105" s="2">
        <v>2.0000000000000001E-4</v>
      </c>
      <c r="G105" s="2">
        <v>0.21726000000000001</v>
      </c>
      <c r="H105" s="2">
        <v>3.1559999999999998E-2</v>
      </c>
      <c r="I105" s="2">
        <v>0.55195000000000005</v>
      </c>
      <c r="J105" s="2">
        <v>0.23680000000000001</v>
      </c>
      <c r="K105" s="2">
        <v>2.5926999999999998</v>
      </c>
      <c r="L105" s="2">
        <v>0</v>
      </c>
      <c r="M105" s="2">
        <v>47.230670000000003</v>
      </c>
      <c r="N105" s="2">
        <v>100.5474</v>
      </c>
      <c r="O105" s="2">
        <v>14020</v>
      </c>
      <c r="P105" s="2">
        <v>-21543.3</v>
      </c>
      <c r="Q105" s="2">
        <v>-30</v>
      </c>
      <c r="R105" s="132" t="s">
        <v>146</v>
      </c>
      <c r="S105" s="2">
        <v>11.21139</v>
      </c>
      <c r="T105" s="2">
        <v>102</v>
      </c>
      <c r="U105" s="3">
        <v>39639.149687500001</v>
      </c>
    </row>
    <row r="106" spans="1:21" s="2" customFormat="1" x14ac:dyDescent="0.2">
      <c r="A106" s="2" t="s">
        <v>149</v>
      </c>
      <c r="B106" s="2">
        <v>0.13089999999999999</v>
      </c>
      <c r="C106" s="2">
        <v>19.587140000000002</v>
      </c>
      <c r="D106" s="2">
        <v>1.19095</v>
      </c>
      <c r="E106" s="2">
        <v>26.285430000000002</v>
      </c>
      <c r="F106" s="2">
        <v>0.11774999999999999</v>
      </c>
      <c r="G106" s="2">
        <v>0.91642999999999997</v>
      </c>
      <c r="H106" s="2">
        <v>8.9480000000000004E-2</v>
      </c>
      <c r="I106" s="2">
        <v>1.1590100000000001</v>
      </c>
      <c r="J106" s="2">
        <v>0.49341000000000002</v>
      </c>
      <c r="K106" s="2">
        <v>3.7029000000000001</v>
      </c>
      <c r="L106" s="2">
        <v>5.1000000000000004E-3</v>
      </c>
      <c r="M106" s="2">
        <v>46.138629999999999</v>
      </c>
      <c r="N106" s="2">
        <v>99.81711</v>
      </c>
      <c r="O106" s="2">
        <v>14018</v>
      </c>
      <c r="P106" s="2">
        <v>-21535</v>
      </c>
      <c r="Q106" s="2">
        <v>-30</v>
      </c>
      <c r="R106" s="132" t="s">
        <v>146</v>
      </c>
      <c r="S106" s="2">
        <v>11.481769999999999</v>
      </c>
      <c r="T106" s="2">
        <v>103</v>
      </c>
      <c r="U106" s="3">
        <v>39639.152731481481</v>
      </c>
    </row>
    <row r="107" spans="1:21" s="2" customFormat="1" x14ac:dyDescent="0.2">
      <c r="A107" s="2" t="s">
        <v>150</v>
      </c>
      <c r="B107" s="2">
        <v>6.6210000000000005E-2</v>
      </c>
      <c r="C107" s="2">
        <v>11.402340000000001</v>
      </c>
      <c r="D107" s="2">
        <v>3.5950899999999999</v>
      </c>
      <c r="E107" s="2">
        <v>23.44434</v>
      </c>
      <c r="F107" s="2">
        <v>1.92E-3</v>
      </c>
      <c r="G107" s="2">
        <v>11.116479999999999</v>
      </c>
      <c r="H107" s="2">
        <v>0.40710000000000002</v>
      </c>
      <c r="I107" s="2">
        <v>2.1921400000000002</v>
      </c>
      <c r="J107" s="2">
        <v>0.72438000000000002</v>
      </c>
      <c r="K107" s="2">
        <v>2.9347599999999998</v>
      </c>
      <c r="L107" s="2">
        <v>0</v>
      </c>
      <c r="M107" s="2">
        <v>44.210799999999999</v>
      </c>
      <c r="N107" s="2">
        <v>100.0956</v>
      </c>
      <c r="O107" s="2">
        <v>14021</v>
      </c>
      <c r="P107" s="2">
        <v>-21525</v>
      </c>
      <c r="Q107" s="2">
        <v>-30</v>
      </c>
      <c r="R107" s="132" t="s">
        <v>151</v>
      </c>
      <c r="S107" s="2">
        <v>12.443720000000001</v>
      </c>
      <c r="T107" s="2">
        <v>104</v>
      </c>
      <c r="U107" s="3">
        <v>39639.155821759261</v>
      </c>
    </row>
    <row r="108" spans="1:21" s="2" customFormat="1" x14ac:dyDescent="0.2">
      <c r="A108" s="2" t="s">
        <v>152</v>
      </c>
      <c r="B108" s="2">
        <v>8.4089999999999998E-2</v>
      </c>
      <c r="C108" s="2">
        <v>10.17887</v>
      </c>
      <c r="D108" s="2">
        <v>4.8798399999999997</v>
      </c>
      <c r="E108" s="2">
        <v>22.574110000000001</v>
      </c>
      <c r="F108" s="2">
        <v>3.64E-3</v>
      </c>
      <c r="G108" s="2">
        <v>11.7303</v>
      </c>
      <c r="H108" s="2">
        <v>0.55915000000000004</v>
      </c>
      <c r="I108" s="2">
        <v>1.9314199999999999</v>
      </c>
      <c r="J108" s="2">
        <v>0.81330999999999998</v>
      </c>
      <c r="K108" s="2">
        <v>3.2007699999999999</v>
      </c>
      <c r="L108" s="2">
        <v>3.8500000000000001E-3</v>
      </c>
      <c r="M108" s="2">
        <v>43.894370000000002</v>
      </c>
      <c r="N108" s="2">
        <v>99.853729999999999</v>
      </c>
      <c r="O108" s="2">
        <v>14025</v>
      </c>
      <c r="P108" s="2">
        <v>-21519.5</v>
      </c>
      <c r="Q108" s="2">
        <v>-30</v>
      </c>
      <c r="R108" s="132" t="s">
        <v>151</v>
      </c>
      <c r="S108" s="2">
        <v>12.506930000000001</v>
      </c>
      <c r="T108" s="2">
        <v>105</v>
      </c>
      <c r="U108" s="3">
        <v>39639.159039351849</v>
      </c>
    </row>
    <row r="109" spans="1:21" s="2" customFormat="1" x14ac:dyDescent="0.2">
      <c r="A109" s="2" t="s">
        <v>153</v>
      </c>
      <c r="B109" s="2">
        <v>0.26074000000000003</v>
      </c>
      <c r="C109" s="2">
        <v>14.26839</v>
      </c>
      <c r="D109" s="2">
        <v>2.07334</v>
      </c>
      <c r="E109" s="2">
        <v>21.96368</v>
      </c>
      <c r="F109" s="2">
        <v>3.6609999999999997E-2</v>
      </c>
      <c r="G109" s="2">
        <v>7.3910600000000004</v>
      </c>
      <c r="H109" s="2">
        <v>0.44306000000000001</v>
      </c>
      <c r="I109" s="2">
        <v>0.53351999999999999</v>
      </c>
      <c r="J109" s="2">
        <v>0.83235999999999999</v>
      </c>
      <c r="K109" s="2">
        <v>9.0739099999999997</v>
      </c>
      <c r="L109" s="2">
        <v>3.2199999999999999E-2</v>
      </c>
      <c r="M109" s="2">
        <v>42.70373</v>
      </c>
      <c r="N109" s="2">
        <v>99.612589999999997</v>
      </c>
      <c r="O109" s="2">
        <v>14029</v>
      </c>
      <c r="P109" s="2">
        <v>-21514</v>
      </c>
      <c r="Q109" s="2">
        <v>-30</v>
      </c>
      <c r="R109" s="132" t="s">
        <v>151</v>
      </c>
      <c r="S109" s="2">
        <v>12.788639999999999</v>
      </c>
      <c r="T109" s="2">
        <v>106</v>
      </c>
      <c r="U109" s="3">
        <v>39639.162083333336</v>
      </c>
    </row>
    <row r="110" spans="1:21" s="2" customFormat="1" x14ac:dyDescent="0.2">
      <c r="A110" s="2" t="s">
        <v>154</v>
      </c>
      <c r="B110" s="2">
        <v>7.6299999999999996E-3</v>
      </c>
      <c r="C110" s="2">
        <v>21.430789999999998</v>
      </c>
      <c r="D110" s="2">
        <v>0.89144999999999996</v>
      </c>
      <c r="E110" s="2">
        <v>27.132760000000001</v>
      </c>
      <c r="F110" s="2">
        <v>2.2000000000000001E-3</v>
      </c>
      <c r="G110" s="2">
        <v>1.2218899999999999</v>
      </c>
      <c r="H110" s="2">
        <v>0.14782999999999999</v>
      </c>
      <c r="I110" s="2">
        <v>0.98912999999999995</v>
      </c>
      <c r="J110" s="2">
        <v>0.16539999999999999</v>
      </c>
      <c r="K110" s="2">
        <v>1.40402</v>
      </c>
      <c r="L110" s="2">
        <v>1.6799999999999999E-2</v>
      </c>
      <c r="M110" s="2">
        <v>47.316330000000001</v>
      </c>
      <c r="N110" s="2">
        <v>100.72620000000001</v>
      </c>
      <c r="O110" s="2">
        <v>19016</v>
      </c>
      <c r="P110" s="2">
        <v>-27974</v>
      </c>
      <c r="Q110" s="2">
        <v>-28</v>
      </c>
      <c r="R110" s="132" t="s">
        <v>155</v>
      </c>
      <c r="S110" s="2">
        <v>11.198130000000001</v>
      </c>
      <c r="T110" s="2">
        <v>107</v>
      </c>
      <c r="U110" s="3">
        <v>39639.165231481478</v>
      </c>
    </row>
    <row r="111" spans="1:21" s="2" customFormat="1" x14ac:dyDescent="0.2">
      <c r="A111" s="2" t="s">
        <v>156</v>
      </c>
      <c r="B111" s="2">
        <v>2.4199999999999998E-3</v>
      </c>
      <c r="C111" s="2">
        <v>21.936640000000001</v>
      </c>
      <c r="D111" s="2">
        <v>0.79103000000000001</v>
      </c>
      <c r="E111" s="2">
        <v>27.229230000000001</v>
      </c>
      <c r="F111" s="2">
        <v>2.2000000000000001E-3</v>
      </c>
      <c r="G111" s="2">
        <v>1.2071099999999999</v>
      </c>
      <c r="H111" s="2">
        <v>0.14323</v>
      </c>
      <c r="I111" s="2">
        <v>0.96821000000000002</v>
      </c>
      <c r="J111" s="2">
        <v>0.14896000000000001</v>
      </c>
      <c r="K111" s="2">
        <v>1.3186800000000001</v>
      </c>
      <c r="L111" s="2">
        <v>6.6E-3</v>
      </c>
      <c r="M111" s="2">
        <v>47.617469999999997</v>
      </c>
      <c r="N111" s="2">
        <v>101.37179999999999</v>
      </c>
      <c r="O111" s="2">
        <v>19023</v>
      </c>
      <c r="P111" s="2">
        <v>-27984.3</v>
      </c>
      <c r="Q111" s="2">
        <v>-28</v>
      </c>
      <c r="R111" s="132" t="s">
        <v>155</v>
      </c>
      <c r="S111" s="2">
        <v>11.24465</v>
      </c>
      <c r="T111" s="2">
        <v>108</v>
      </c>
      <c r="U111" s="3">
        <v>39639.16846064815</v>
      </c>
    </row>
    <row r="112" spans="1:21" s="2" customFormat="1" x14ac:dyDescent="0.2">
      <c r="A112" s="2" t="s">
        <v>157</v>
      </c>
      <c r="B112" s="2">
        <v>4.002E-2</v>
      </c>
      <c r="C112" s="2">
        <v>20.565359999999998</v>
      </c>
      <c r="D112" s="2">
        <v>0.99555000000000005</v>
      </c>
      <c r="E112" s="2">
        <v>26.729679999999998</v>
      </c>
      <c r="F112" s="2">
        <v>0</v>
      </c>
      <c r="G112" s="2">
        <v>1.7305200000000001</v>
      </c>
      <c r="H112" s="2">
        <v>0.15156</v>
      </c>
      <c r="I112" s="2">
        <v>1.1046199999999999</v>
      </c>
      <c r="J112" s="2">
        <v>0.19918</v>
      </c>
      <c r="K112" s="2">
        <v>2.2728000000000002</v>
      </c>
      <c r="L112" s="2">
        <v>2.0999999999999999E-3</v>
      </c>
      <c r="M112" s="2">
        <v>46.904319999999998</v>
      </c>
      <c r="N112" s="2">
        <v>100.6957</v>
      </c>
      <c r="O112" s="2">
        <v>19030</v>
      </c>
      <c r="P112" s="2">
        <v>-27994.7</v>
      </c>
      <c r="Q112" s="2">
        <v>-28</v>
      </c>
      <c r="R112" s="132" t="s">
        <v>155</v>
      </c>
      <c r="S112" s="2">
        <v>11.382</v>
      </c>
      <c r="T112" s="2">
        <v>109</v>
      </c>
      <c r="U112" s="3">
        <v>39639.17150462963</v>
      </c>
    </row>
    <row r="113" spans="1:21" s="2" customFormat="1" x14ac:dyDescent="0.2">
      <c r="A113" s="2" t="s">
        <v>158</v>
      </c>
      <c r="B113" s="2">
        <v>3.0099999999999998E-2</v>
      </c>
      <c r="C113" s="2">
        <v>18.77495</v>
      </c>
      <c r="D113" s="2">
        <v>1.7080200000000001</v>
      </c>
      <c r="E113" s="2">
        <v>26.110710000000001</v>
      </c>
      <c r="F113" s="2">
        <v>2.7699999999999999E-3</v>
      </c>
      <c r="G113" s="2">
        <v>3.77319</v>
      </c>
      <c r="H113" s="2">
        <v>0.21435000000000001</v>
      </c>
      <c r="I113" s="2">
        <v>1.30115</v>
      </c>
      <c r="J113" s="2">
        <v>0.25896000000000002</v>
      </c>
      <c r="K113" s="2">
        <v>2.22905</v>
      </c>
      <c r="L113" s="2">
        <v>0</v>
      </c>
      <c r="M113" s="2">
        <v>46.60163</v>
      </c>
      <c r="N113" s="2">
        <v>101.00490000000001</v>
      </c>
      <c r="O113" s="2">
        <v>19037</v>
      </c>
      <c r="P113" s="2">
        <v>-28005</v>
      </c>
      <c r="Q113" s="2">
        <v>-28</v>
      </c>
      <c r="R113" s="132" t="s">
        <v>155</v>
      </c>
      <c r="S113" s="2">
        <v>11.618690000000001</v>
      </c>
      <c r="T113" s="2">
        <v>110</v>
      </c>
      <c r="U113" s="3">
        <v>39639.174537037034</v>
      </c>
    </row>
    <row r="114" spans="1:21" s="2" customFormat="1" x14ac:dyDescent="0.2">
      <c r="A114" s="2" t="s">
        <v>159</v>
      </c>
      <c r="B114" s="2">
        <v>1.2279999999999999E-2</v>
      </c>
      <c r="C114" s="2">
        <v>11.825850000000001</v>
      </c>
      <c r="D114" s="2">
        <v>4.08575</v>
      </c>
      <c r="E114" s="2">
        <v>23.544789999999999</v>
      </c>
      <c r="F114" s="2">
        <v>6.3400000000000001E-3</v>
      </c>
      <c r="G114" s="2">
        <v>12.75104</v>
      </c>
      <c r="H114" s="2">
        <v>0.64498</v>
      </c>
      <c r="I114" s="2">
        <v>1.7985800000000001</v>
      </c>
      <c r="J114" s="2">
        <v>0.27868999999999999</v>
      </c>
      <c r="K114" s="2">
        <v>0.94759000000000004</v>
      </c>
      <c r="L114" s="2">
        <v>0</v>
      </c>
      <c r="M114" s="2">
        <v>44.951830000000001</v>
      </c>
      <c r="N114" s="2">
        <v>100.8477</v>
      </c>
      <c r="O114" s="2">
        <v>18925</v>
      </c>
      <c r="P114" s="2">
        <v>-28087</v>
      </c>
      <c r="Q114" s="2">
        <v>-28</v>
      </c>
      <c r="R114" s="132" t="s">
        <v>160</v>
      </c>
      <c r="S114" s="2">
        <v>12.281790000000001</v>
      </c>
      <c r="T114" s="2">
        <v>111</v>
      </c>
      <c r="U114" s="3">
        <v>39639.17763888889</v>
      </c>
    </row>
    <row r="115" spans="1:21" s="2" customFormat="1" x14ac:dyDescent="0.2">
      <c r="A115" s="2" t="s">
        <v>161</v>
      </c>
      <c r="B115" s="2">
        <v>1.8720000000000001E-2</v>
      </c>
      <c r="C115" s="2">
        <v>10.75468</v>
      </c>
      <c r="D115" s="2">
        <v>4.9136800000000003</v>
      </c>
      <c r="E115" s="2">
        <v>22.935199999999998</v>
      </c>
      <c r="F115" s="2">
        <v>0</v>
      </c>
      <c r="G115" s="2">
        <v>13.788360000000001</v>
      </c>
      <c r="H115" s="2">
        <v>0.75053999999999998</v>
      </c>
      <c r="I115" s="2">
        <v>1.8453299999999999</v>
      </c>
      <c r="J115" s="2">
        <v>0.24074999999999999</v>
      </c>
      <c r="K115" s="2">
        <v>0.84472000000000003</v>
      </c>
      <c r="L115" s="2">
        <v>1.6930000000000001E-2</v>
      </c>
      <c r="M115" s="2">
        <v>44.762689999999999</v>
      </c>
      <c r="N115" s="2">
        <v>100.8716</v>
      </c>
      <c r="O115" s="2">
        <v>18919</v>
      </c>
      <c r="P115" s="2">
        <v>-28094.7</v>
      </c>
      <c r="Q115" s="2">
        <v>-28</v>
      </c>
      <c r="R115" s="132" t="s">
        <v>160</v>
      </c>
      <c r="S115" s="2">
        <v>12.37331</v>
      </c>
      <c r="T115" s="2">
        <v>112</v>
      </c>
      <c r="U115" s="3">
        <v>39639.180891203701</v>
      </c>
    </row>
    <row r="116" spans="1:21" s="2" customFormat="1" x14ac:dyDescent="0.2">
      <c r="A116" s="2" t="s">
        <v>162</v>
      </c>
      <c r="B116" s="2">
        <v>2.3099999999999999E-2</v>
      </c>
      <c r="C116" s="2">
        <v>10.120469999999999</v>
      </c>
      <c r="D116" s="2">
        <v>5.6287099999999999</v>
      </c>
      <c r="E116" s="2">
        <v>22.5212</v>
      </c>
      <c r="F116" s="2">
        <v>5.9300000000000004E-3</v>
      </c>
      <c r="G116" s="2">
        <v>14.121119999999999</v>
      </c>
      <c r="H116" s="2">
        <v>0.78895999999999999</v>
      </c>
      <c r="I116" s="2">
        <v>1.718</v>
      </c>
      <c r="J116" s="2">
        <v>0.26708999999999999</v>
      </c>
      <c r="K116" s="2">
        <v>0.93476000000000004</v>
      </c>
      <c r="L116" s="2">
        <v>2.1669999999999998E-2</v>
      </c>
      <c r="M116" s="2">
        <v>44.646999999999998</v>
      </c>
      <c r="N116" s="2">
        <v>100.798</v>
      </c>
      <c r="O116" s="2">
        <v>18913</v>
      </c>
      <c r="P116" s="2">
        <v>-28102.3</v>
      </c>
      <c r="Q116" s="2">
        <v>-28</v>
      </c>
      <c r="R116" s="132" t="s">
        <v>160</v>
      </c>
      <c r="S116" s="2">
        <v>12.40058</v>
      </c>
      <c r="T116" s="2">
        <v>113</v>
      </c>
      <c r="U116" s="3">
        <v>39639.183935185189</v>
      </c>
    </row>
    <row r="117" spans="1:21" s="2" customFormat="1" x14ac:dyDescent="0.2">
      <c r="A117" s="2" t="s">
        <v>163</v>
      </c>
      <c r="B117" s="2">
        <v>3.9329999999999997E-2</v>
      </c>
      <c r="C117" s="2">
        <v>9.7084299999999999</v>
      </c>
      <c r="D117" s="2">
        <v>6.4661900000000001</v>
      </c>
      <c r="E117" s="2">
        <v>22.145759999999999</v>
      </c>
      <c r="F117" s="2">
        <v>1.15E-3</v>
      </c>
      <c r="G117" s="2">
        <v>14.422980000000001</v>
      </c>
      <c r="H117" s="2">
        <v>0.71262999999999999</v>
      </c>
      <c r="I117" s="2">
        <v>1.48322</v>
      </c>
      <c r="J117" s="2">
        <v>0.27799000000000001</v>
      </c>
      <c r="K117" s="2">
        <v>0.89315999999999995</v>
      </c>
      <c r="L117" s="2">
        <v>1.6920000000000001E-2</v>
      </c>
      <c r="M117" s="2">
        <v>44.648699999999998</v>
      </c>
      <c r="N117" s="2">
        <v>100.8164</v>
      </c>
      <c r="O117" s="2">
        <v>18907</v>
      </c>
      <c r="P117" s="2">
        <v>-28110</v>
      </c>
      <c r="Q117" s="2">
        <v>-28</v>
      </c>
      <c r="R117" s="132" t="s">
        <v>160</v>
      </c>
      <c r="S117" s="2">
        <v>12.38627</v>
      </c>
      <c r="T117" s="2">
        <v>114</v>
      </c>
      <c r="U117" s="3">
        <v>39639.186990740738</v>
      </c>
    </row>
    <row r="118" spans="1:21" s="2" customFormat="1" x14ac:dyDescent="0.2">
      <c r="A118" s="2" t="s">
        <v>164</v>
      </c>
      <c r="B118" s="2">
        <v>4.5199999999999997E-3</v>
      </c>
      <c r="C118" s="2">
        <v>22.25066</v>
      </c>
      <c r="D118" s="2">
        <v>2.0899999999999998E-3</v>
      </c>
      <c r="E118" s="2">
        <v>24.39312</v>
      </c>
      <c r="F118" s="2">
        <v>1.0279999999999999E-2</v>
      </c>
      <c r="G118" s="2">
        <v>0.95189999999999997</v>
      </c>
      <c r="H118" s="2">
        <v>5.2100000000000002E-3</v>
      </c>
      <c r="I118" s="2">
        <v>0.78463000000000005</v>
      </c>
      <c r="J118" s="2">
        <v>6.7830000000000001E-2</v>
      </c>
      <c r="K118" s="2">
        <v>5.0482699999999996</v>
      </c>
      <c r="L118" s="2">
        <v>3.3400000000000001E-3</v>
      </c>
      <c r="M118" s="2">
        <v>44.658589999999997</v>
      </c>
      <c r="N118" s="2">
        <v>98.180419999999998</v>
      </c>
      <c r="O118" s="2">
        <v>18997</v>
      </c>
      <c r="P118" s="2">
        <v>-27999</v>
      </c>
      <c r="Q118" s="2">
        <v>-28</v>
      </c>
      <c r="R118" s="132" t="s">
        <v>165</v>
      </c>
      <c r="S118" s="2">
        <v>11.370799999999999</v>
      </c>
      <c r="T118" s="2">
        <v>115</v>
      </c>
      <c r="U118" s="3">
        <v>39639.190081018518</v>
      </c>
    </row>
    <row r="119" spans="1:21" s="2" customFormat="1" x14ac:dyDescent="0.2">
      <c r="A119" s="2" t="s">
        <v>166</v>
      </c>
      <c r="B119" s="2">
        <v>2.9099999999999998E-3</v>
      </c>
      <c r="C119" s="2">
        <v>32.143169999999998</v>
      </c>
      <c r="D119" s="2">
        <v>7.7799999999999996E-3</v>
      </c>
      <c r="E119" s="2">
        <v>19.78753</v>
      </c>
      <c r="F119" s="2">
        <v>1.01E-3</v>
      </c>
      <c r="G119" s="2">
        <v>0.12959000000000001</v>
      </c>
      <c r="H119" s="2">
        <v>5.2900000000000004E-3</v>
      </c>
      <c r="I119" s="2">
        <v>3.3399999999999999E-2</v>
      </c>
      <c r="J119" s="2">
        <v>4.5909999999999999E-2</v>
      </c>
      <c r="K119" s="2">
        <v>4.0462699999999998</v>
      </c>
      <c r="L119" s="2">
        <v>3.4700000000000002E-2</v>
      </c>
      <c r="M119" s="2">
        <v>44.966070000000002</v>
      </c>
      <c r="N119" s="2">
        <v>101.20359999999999</v>
      </c>
      <c r="O119" s="2">
        <v>18983.5</v>
      </c>
      <c r="P119" s="2">
        <v>-28012.5</v>
      </c>
      <c r="Q119" s="2">
        <v>-28</v>
      </c>
      <c r="R119" s="132" t="s">
        <v>165</v>
      </c>
      <c r="S119" s="2">
        <v>11.334569999999999</v>
      </c>
      <c r="T119" s="2">
        <v>116</v>
      </c>
      <c r="U119" s="3">
        <v>39639.193298611113</v>
      </c>
    </row>
    <row r="120" spans="1:21" s="2" customFormat="1" x14ac:dyDescent="0.2">
      <c r="A120" s="2" t="s">
        <v>167</v>
      </c>
      <c r="B120" s="2">
        <v>2.5400000000000002E-3</v>
      </c>
      <c r="C120" s="2">
        <v>31.693079999999998</v>
      </c>
      <c r="D120" s="2">
        <v>6.7600000000000004E-3</v>
      </c>
      <c r="E120" s="2">
        <v>19.827400000000001</v>
      </c>
      <c r="F120" s="2">
        <v>0</v>
      </c>
      <c r="G120" s="2">
        <v>0.10032000000000001</v>
      </c>
      <c r="H120" s="2">
        <v>1.098E-2</v>
      </c>
      <c r="I120" s="2">
        <v>3.4790000000000001E-2</v>
      </c>
      <c r="J120" s="2">
        <v>4.0759999999999998E-2</v>
      </c>
      <c r="K120" s="2">
        <v>4.0370299999999997</v>
      </c>
      <c r="L120" s="2">
        <v>2.5270000000000001E-2</v>
      </c>
      <c r="M120" s="2">
        <v>44.698799999999999</v>
      </c>
      <c r="N120" s="2">
        <v>100.4777</v>
      </c>
      <c r="O120" s="2">
        <v>18970</v>
      </c>
      <c r="P120" s="2">
        <v>-28026</v>
      </c>
      <c r="Q120" s="2">
        <v>-28</v>
      </c>
      <c r="R120" s="132" t="s">
        <v>165</v>
      </c>
      <c r="S120" s="2">
        <v>11.25268</v>
      </c>
      <c r="T120" s="2">
        <v>117</v>
      </c>
      <c r="U120" s="3">
        <v>39639.196342592593</v>
      </c>
    </row>
    <row r="121" spans="1:21" s="2" customFormat="1" x14ac:dyDescent="0.2">
      <c r="A121" s="2" t="s">
        <v>168</v>
      </c>
      <c r="B121" s="2">
        <v>6.8919999999999995E-2</v>
      </c>
      <c r="C121" s="2">
        <v>31.372240000000001</v>
      </c>
      <c r="D121" s="2">
        <v>0.30528</v>
      </c>
      <c r="E121" s="2">
        <v>19.346340000000001</v>
      </c>
      <c r="F121" s="2">
        <v>2.82E-3</v>
      </c>
      <c r="G121" s="2">
        <v>0.12997</v>
      </c>
      <c r="H121" s="2">
        <v>2.8459999999999999E-2</v>
      </c>
      <c r="I121" s="2">
        <v>0.69235000000000002</v>
      </c>
      <c r="J121" s="2">
        <v>0.10549</v>
      </c>
      <c r="K121" s="2">
        <v>5.3057999999999996</v>
      </c>
      <c r="L121" s="2">
        <v>0</v>
      </c>
      <c r="M121" s="2">
        <v>44.930979999999998</v>
      </c>
      <c r="N121" s="2">
        <v>102.28870000000001</v>
      </c>
      <c r="O121" s="2">
        <v>18936</v>
      </c>
      <c r="P121" s="2">
        <v>-28052</v>
      </c>
      <c r="Q121" s="2">
        <v>-28</v>
      </c>
      <c r="R121" s="132" t="s">
        <v>169</v>
      </c>
      <c r="S121" s="2">
        <v>11.718299999999999</v>
      </c>
      <c r="T121" s="2">
        <v>118</v>
      </c>
      <c r="U121" s="3">
        <v>39639.199432870373</v>
      </c>
    </row>
    <row r="122" spans="1:21" s="2" customFormat="1" x14ac:dyDescent="0.2">
      <c r="A122" s="2" t="s">
        <v>170</v>
      </c>
      <c r="B122" s="2">
        <v>1.618E-2</v>
      </c>
      <c r="C122" s="2">
        <v>22.314039999999999</v>
      </c>
      <c r="D122" s="2">
        <v>1.0611600000000001</v>
      </c>
      <c r="E122" s="2">
        <v>27.183669999999999</v>
      </c>
      <c r="F122" s="2">
        <v>0</v>
      </c>
      <c r="G122" s="2">
        <v>0.42609000000000002</v>
      </c>
      <c r="H122" s="2">
        <v>0.16320999999999999</v>
      </c>
      <c r="I122" s="2">
        <v>0.98634999999999995</v>
      </c>
      <c r="J122" s="2">
        <v>0.15848999999999999</v>
      </c>
      <c r="K122" s="2">
        <v>1.3964000000000001</v>
      </c>
      <c r="L122" s="2">
        <v>2.2530000000000001E-2</v>
      </c>
      <c r="M122" s="2">
        <v>47.797280000000001</v>
      </c>
      <c r="N122" s="2">
        <v>101.5254</v>
      </c>
      <c r="O122" s="2">
        <v>18928.5</v>
      </c>
      <c r="P122" s="2">
        <v>-28061</v>
      </c>
      <c r="Q122" s="2">
        <v>-28</v>
      </c>
      <c r="R122" s="132" t="s">
        <v>169</v>
      </c>
      <c r="S122" s="2">
        <v>11.213139999999999</v>
      </c>
      <c r="T122" s="2">
        <v>119</v>
      </c>
      <c r="U122" s="3">
        <v>39639.202673611115</v>
      </c>
    </row>
    <row r="123" spans="1:21" s="2" customFormat="1" x14ac:dyDescent="0.2">
      <c r="A123" s="2" t="s">
        <v>171</v>
      </c>
      <c r="B123" s="2">
        <v>0</v>
      </c>
      <c r="C123" s="2">
        <v>22.145040000000002</v>
      </c>
      <c r="D123" s="2">
        <v>1.12416</v>
      </c>
      <c r="E123" s="2">
        <v>27.193439999999999</v>
      </c>
      <c r="F123" s="2">
        <v>0</v>
      </c>
      <c r="G123" s="2">
        <v>0.47969000000000001</v>
      </c>
      <c r="H123" s="2">
        <v>0.16797000000000001</v>
      </c>
      <c r="I123" s="2">
        <v>1.07542</v>
      </c>
      <c r="J123" s="2">
        <v>0.18254999999999999</v>
      </c>
      <c r="K123" s="2">
        <v>1.30704</v>
      </c>
      <c r="L123" s="2">
        <v>1.157E-2</v>
      </c>
      <c r="M123" s="2">
        <v>47.791600000000003</v>
      </c>
      <c r="N123" s="2">
        <v>101.4785</v>
      </c>
      <c r="O123" s="2">
        <v>18921</v>
      </c>
      <c r="P123" s="2">
        <v>-28070</v>
      </c>
      <c r="Q123" s="2">
        <v>-28</v>
      </c>
      <c r="R123" s="132" t="s">
        <v>169</v>
      </c>
      <c r="S123" s="2">
        <v>11.21322</v>
      </c>
      <c r="T123" s="2">
        <v>120</v>
      </c>
      <c r="U123" s="3">
        <v>39639.205717592595</v>
      </c>
    </row>
    <row r="124" spans="1:21" s="2" customFormat="1" x14ac:dyDescent="0.2">
      <c r="A124" s="2" t="s">
        <v>172</v>
      </c>
      <c r="B124" s="2">
        <v>0</v>
      </c>
      <c r="C124" s="2">
        <v>33.855780000000003</v>
      </c>
      <c r="D124" s="2">
        <v>0.14419000000000001</v>
      </c>
      <c r="E124" s="2">
        <v>20.089569999999998</v>
      </c>
      <c r="F124" s="2">
        <v>6.2899999999999996E-3</v>
      </c>
      <c r="G124" s="2">
        <v>0.32394000000000001</v>
      </c>
      <c r="H124" s="2">
        <v>2.8799999999999999E-2</v>
      </c>
      <c r="I124" s="2">
        <v>9.1319999999999998E-2</v>
      </c>
      <c r="J124" s="2">
        <v>2.2190000000000001E-2</v>
      </c>
      <c r="K124" s="2">
        <v>0.65971999999999997</v>
      </c>
      <c r="L124" s="2">
        <v>5.79E-3</v>
      </c>
      <c r="M124" s="2">
        <v>45.692920000000001</v>
      </c>
      <c r="N124" s="2">
        <v>100.9205</v>
      </c>
      <c r="O124" s="2">
        <v>14804</v>
      </c>
      <c r="P124" s="2">
        <v>31736</v>
      </c>
      <c r="Q124" s="2">
        <v>-89</v>
      </c>
      <c r="R124" s="132" t="s">
        <v>173</v>
      </c>
      <c r="S124" s="2">
        <v>10.82199</v>
      </c>
      <c r="T124" s="2">
        <v>121</v>
      </c>
      <c r="U124" s="3">
        <v>39639.20888888889</v>
      </c>
    </row>
    <row r="125" spans="1:21" s="2" customFormat="1" x14ac:dyDescent="0.2">
      <c r="A125" s="2" t="s">
        <v>174</v>
      </c>
      <c r="B125" s="2">
        <v>0</v>
      </c>
      <c r="C125" s="2">
        <v>34.166980000000002</v>
      </c>
      <c r="D125" s="2">
        <v>0.15245</v>
      </c>
      <c r="E125" s="2">
        <v>20.233609999999999</v>
      </c>
      <c r="F125" s="2">
        <v>0</v>
      </c>
      <c r="G125" s="2">
        <v>0.32396999999999998</v>
      </c>
      <c r="H125" s="2">
        <v>2.248E-2</v>
      </c>
      <c r="I125" s="2">
        <v>9.1590000000000005E-2</v>
      </c>
      <c r="J125" s="2">
        <v>5.5000000000000003E-4</v>
      </c>
      <c r="K125" s="2">
        <v>0.36680000000000001</v>
      </c>
      <c r="L125" s="2">
        <v>6.1000000000000004E-3</v>
      </c>
      <c r="M125" s="2">
        <v>45.973689999999998</v>
      </c>
      <c r="N125" s="2">
        <v>101.3382</v>
      </c>
      <c r="O125" s="2">
        <v>14788</v>
      </c>
      <c r="P125" s="2">
        <v>31724</v>
      </c>
      <c r="Q125" s="2">
        <v>-89</v>
      </c>
      <c r="R125" s="132" t="s">
        <v>173</v>
      </c>
      <c r="S125" s="2">
        <v>10.818949999999999</v>
      </c>
      <c r="T125" s="2">
        <v>122</v>
      </c>
      <c r="U125" s="3">
        <v>39639.212118055555</v>
      </c>
    </row>
    <row r="126" spans="1:21" s="2" customFormat="1" x14ac:dyDescent="0.2">
      <c r="A126" s="2" t="s">
        <v>175</v>
      </c>
      <c r="B126" s="2">
        <v>1.0370000000000001E-2</v>
      </c>
      <c r="C126" s="2">
        <v>34.200679999999998</v>
      </c>
      <c r="D126" s="2">
        <v>0.17837</v>
      </c>
      <c r="E126" s="2">
        <v>20.145430000000001</v>
      </c>
      <c r="F126" s="2">
        <v>2.4399999999999999E-3</v>
      </c>
      <c r="G126" s="2">
        <v>0.31</v>
      </c>
      <c r="H126" s="2">
        <v>2.283E-2</v>
      </c>
      <c r="I126" s="2">
        <v>8.6180000000000007E-2</v>
      </c>
      <c r="J126" s="2">
        <v>1.0300000000000001E-3</v>
      </c>
      <c r="K126" s="2">
        <v>0.36126000000000003</v>
      </c>
      <c r="L126" s="2">
        <v>0</v>
      </c>
      <c r="M126" s="2">
        <v>45.910600000000002</v>
      </c>
      <c r="N126" s="2">
        <v>101.22920000000001</v>
      </c>
      <c r="O126" s="2">
        <v>14772</v>
      </c>
      <c r="P126" s="2">
        <v>31712</v>
      </c>
      <c r="Q126" s="2">
        <v>-89</v>
      </c>
      <c r="R126" s="132" t="s">
        <v>173</v>
      </c>
      <c r="S126" s="2">
        <v>10.80175</v>
      </c>
      <c r="T126" s="2">
        <v>123</v>
      </c>
      <c r="U126" s="3">
        <v>39639.215162037035</v>
      </c>
    </row>
    <row r="127" spans="1:21" s="2" customFormat="1" x14ac:dyDescent="0.2">
      <c r="A127" s="2" t="s">
        <v>176</v>
      </c>
      <c r="B127" s="2">
        <v>8.9999999999999993E-3</v>
      </c>
      <c r="C127" s="2">
        <v>34.78293</v>
      </c>
      <c r="D127" s="2">
        <v>0.16763</v>
      </c>
      <c r="E127" s="2">
        <v>20.036380000000001</v>
      </c>
      <c r="F127" s="2">
        <v>1.0200000000000001E-3</v>
      </c>
      <c r="G127" s="2">
        <v>0.29454000000000002</v>
      </c>
      <c r="H127" s="2">
        <v>2.9350000000000001E-2</v>
      </c>
      <c r="I127" s="2">
        <v>8.2680000000000003E-2</v>
      </c>
      <c r="J127" s="2">
        <v>0</v>
      </c>
      <c r="K127" s="2">
        <v>0.37668000000000001</v>
      </c>
      <c r="L127" s="2">
        <v>1.129E-2</v>
      </c>
      <c r="M127" s="2">
        <v>46.162199999999999</v>
      </c>
      <c r="N127" s="2">
        <v>101.9537</v>
      </c>
      <c r="O127" s="2">
        <v>14756</v>
      </c>
      <c r="P127" s="2">
        <v>31700</v>
      </c>
      <c r="Q127" s="2">
        <v>-89</v>
      </c>
      <c r="R127" s="132" t="s">
        <v>173</v>
      </c>
      <c r="S127" s="2">
        <v>10.878679999999999</v>
      </c>
      <c r="T127" s="2">
        <v>124</v>
      </c>
      <c r="U127" s="3">
        <v>39639.218298611115</v>
      </c>
    </row>
    <row r="128" spans="1:21" s="2" customFormat="1" x14ac:dyDescent="0.2">
      <c r="A128" s="2" t="s">
        <v>177</v>
      </c>
      <c r="B128" s="2">
        <v>1.2120000000000001E-2</v>
      </c>
      <c r="C128" s="2">
        <v>33.69688</v>
      </c>
      <c r="D128" s="2">
        <v>9.5670000000000005E-2</v>
      </c>
      <c r="E128" s="2">
        <v>20.127269999999999</v>
      </c>
      <c r="F128" s="2">
        <v>0</v>
      </c>
      <c r="G128" s="2">
        <v>0.31707000000000002</v>
      </c>
      <c r="H128" s="2">
        <v>4.3950000000000003E-2</v>
      </c>
      <c r="I128" s="2">
        <v>0.11508</v>
      </c>
      <c r="J128" s="2">
        <v>1.5959999999999998E-2</v>
      </c>
      <c r="K128" s="2">
        <v>0.86390999999999996</v>
      </c>
      <c r="L128" s="2">
        <v>8.9499999999999996E-3</v>
      </c>
      <c r="M128" s="2">
        <v>45.666469999999997</v>
      </c>
      <c r="N128" s="2">
        <v>100.9633</v>
      </c>
      <c r="O128" s="2">
        <v>15352</v>
      </c>
      <c r="P128" s="2">
        <v>31271</v>
      </c>
      <c r="Q128" s="2">
        <v>-92</v>
      </c>
      <c r="R128" s="132" t="s">
        <v>178</v>
      </c>
      <c r="S128" s="2">
        <v>10.858890000000001</v>
      </c>
      <c r="T128" s="2">
        <v>125</v>
      </c>
      <c r="U128" s="3">
        <v>39639.221562500003</v>
      </c>
    </row>
    <row r="129" spans="1:21" s="2" customFormat="1" x14ac:dyDescent="0.2">
      <c r="A129" s="2" t="s">
        <v>179</v>
      </c>
      <c r="B129" s="2">
        <v>3.13E-3</v>
      </c>
      <c r="C129" s="2">
        <v>33.782220000000002</v>
      </c>
      <c r="D129" s="2">
        <v>0.10312</v>
      </c>
      <c r="E129" s="2">
        <v>20.19502</v>
      </c>
      <c r="F129" s="2">
        <v>0</v>
      </c>
      <c r="G129" s="2">
        <v>0.33466000000000001</v>
      </c>
      <c r="H129" s="2">
        <v>3.3709999999999997E-2</v>
      </c>
      <c r="I129" s="2">
        <v>0.11561</v>
      </c>
      <c r="J129" s="2">
        <v>2.0639999999999999E-2</v>
      </c>
      <c r="K129" s="2">
        <v>0.43030000000000002</v>
      </c>
      <c r="L129" s="2">
        <v>0</v>
      </c>
      <c r="M129" s="2">
        <v>45.67877</v>
      </c>
      <c r="N129" s="2">
        <v>100.6972</v>
      </c>
      <c r="O129" s="2">
        <v>15352</v>
      </c>
      <c r="P129" s="2">
        <v>31258.7</v>
      </c>
      <c r="Q129" s="2">
        <v>-92</v>
      </c>
      <c r="R129" s="132" t="s">
        <v>178</v>
      </c>
      <c r="S129" s="2">
        <v>10.76709</v>
      </c>
      <c r="T129" s="2">
        <v>126</v>
      </c>
      <c r="U129" s="3">
        <v>39639.224918981483</v>
      </c>
    </row>
    <row r="130" spans="1:21" s="2" customFormat="1" x14ac:dyDescent="0.2">
      <c r="A130" s="2" t="s">
        <v>180</v>
      </c>
      <c r="B130" s="2">
        <v>5.5300000000000002E-3</v>
      </c>
      <c r="C130" s="2">
        <v>33.388289999999998</v>
      </c>
      <c r="D130" s="2">
        <v>8.6139999999999994E-2</v>
      </c>
      <c r="E130" s="2">
        <v>20.20918</v>
      </c>
      <c r="F130" s="2">
        <v>7.6999999999999996E-4</v>
      </c>
      <c r="G130" s="2">
        <v>0.29339999999999999</v>
      </c>
      <c r="H130" s="2">
        <v>6.2969999999999998E-2</v>
      </c>
      <c r="I130" s="2">
        <v>0.16078999999999999</v>
      </c>
      <c r="J130" s="2">
        <v>3.8330000000000003E-2</v>
      </c>
      <c r="K130" s="2">
        <v>0.85782000000000003</v>
      </c>
      <c r="L130" s="2">
        <v>9.8200000000000006E-3</v>
      </c>
      <c r="M130" s="2">
        <v>45.576979999999999</v>
      </c>
      <c r="N130" s="2">
        <v>100.69</v>
      </c>
      <c r="O130" s="2">
        <v>15352</v>
      </c>
      <c r="P130" s="2">
        <v>31246.3</v>
      </c>
      <c r="Q130" s="2">
        <v>-92</v>
      </c>
      <c r="R130" s="132" t="s">
        <v>178</v>
      </c>
      <c r="S130" s="2">
        <v>10.840479999999999</v>
      </c>
      <c r="T130" s="2">
        <v>127</v>
      </c>
      <c r="U130" s="3">
        <v>39639.227962962963</v>
      </c>
    </row>
    <row r="131" spans="1:21" s="2" customFormat="1" x14ac:dyDescent="0.2">
      <c r="A131" s="2" t="s">
        <v>181</v>
      </c>
      <c r="B131" s="2">
        <v>5.5509999999999997E-2</v>
      </c>
      <c r="C131" s="2">
        <v>33.103270000000002</v>
      </c>
      <c r="D131" s="2">
        <v>1.0941799999999999</v>
      </c>
      <c r="E131" s="2">
        <v>20.300190000000001</v>
      </c>
      <c r="F131" s="2">
        <v>9.6000000000000002E-4</v>
      </c>
      <c r="G131" s="2">
        <v>0.15695999999999999</v>
      </c>
      <c r="H131" s="2">
        <v>0.30382999999999999</v>
      </c>
      <c r="I131" s="2">
        <v>5.1429999999999997E-2</v>
      </c>
      <c r="J131" s="2">
        <v>6.8529999999999994E-2</v>
      </c>
      <c r="K131" s="2">
        <v>1.4932399999999999</v>
      </c>
      <c r="L131" s="2">
        <v>1.269E-2</v>
      </c>
      <c r="M131" s="2">
        <v>46.654690000000002</v>
      </c>
      <c r="N131" s="2">
        <v>103.2955</v>
      </c>
      <c r="O131" s="2">
        <v>15352</v>
      </c>
      <c r="P131" s="2">
        <v>31234</v>
      </c>
      <c r="Q131" s="2">
        <v>-92</v>
      </c>
      <c r="R131" s="132" t="s">
        <v>178</v>
      </c>
      <c r="S131" s="2">
        <v>11.214829999999999</v>
      </c>
      <c r="T131" s="2">
        <v>128</v>
      </c>
      <c r="U131" s="3">
        <v>39639.230995370373</v>
      </c>
    </row>
    <row r="132" spans="1:21" s="2" customFormat="1" x14ac:dyDescent="0.2">
      <c r="A132" s="2" t="s">
        <v>182</v>
      </c>
      <c r="B132" s="2">
        <v>0</v>
      </c>
      <c r="C132" s="2">
        <v>31.737629999999999</v>
      </c>
      <c r="D132" s="2">
        <v>5.4559999999999997E-2</v>
      </c>
      <c r="E132" s="2">
        <v>19.576699999999999</v>
      </c>
      <c r="F132" s="2">
        <v>3.2200000000000002E-3</v>
      </c>
      <c r="G132" s="2">
        <v>0.22045999999999999</v>
      </c>
      <c r="H132" s="2">
        <v>2.1590000000000002E-2</v>
      </c>
      <c r="I132" s="2">
        <v>0.11759</v>
      </c>
      <c r="J132" s="2">
        <v>0.11237</v>
      </c>
      <c r="K132" s="2">
        <v>4.5358200000000002</v>
      </c>
      <c r="L132" s="2">
        <v>4.2300000000000003E-3</v>
      </c>
      <c r="M132" s="2">
        <v>44.736910000000002</v>
      </c>
      <c r="N132" s="2">
        <v>101.1211</v>
      </c>
      <c r="O132" s="2">
        <v>19831</v>
      </c>
      <c r="P132" s="2">
        <v>24274</v>
      </c>
      <c r="Q132" s="2">
        <v>-104</v>
      </c>
      <c r="R132" s="132" t="s">
        <v>183</v>
      </c>
      <c r="S132" s="2">
        <v>11.42145</v>
      </c>
      <c r="T132" s="2">
        <v>129</v>
      </c>
      <c r="U132" s="3">
        <v>39639.234074074076</v>
      </c>
    </row>
    <row r="133" spans="1:21" s="2" customFormat="1" x14ac:dyDescent="0.2">
      <c r="A133" s="2" t="s">
        <v>184</v>
      </c>
      <c r="B133" s="2">
        <v>0</v>
      </c>
      <c r="C133" s="2">
        <v>31.660689999999999</v>
      </c>
      <c r="D133" s="2">
        <v>4.8489999999999998E-2</v>
      </c>
      <c r="E133" s="2">
        <v>19.602319999999999</v>
      </c>
      <c r="F133" s="2">
        <v>4.0000000000000002E-4</v>
      </c>
      <c r="G133" s="2">
        <v>0.22750999999999999</v>
      </c>
      <c r="H133" s="2">
        <v>1.5509999999999999E-2</v>
      </c>
      <c r="I133" s="2">
        <v>0.10884000000000001</v>
      </c>
      <c r="J133" s="2">
        <v>0.1321</v>
      </c>
      <c r="K133" s="2">
        <v>4.9530900000000004</v>
      </c>
      <c r="L133" s="2">
        <v>0</v>
      </c>
      <c r="M133" s="2">
        <v>44.82629</v>
      </c>
      <c r="N133" s="2">
        <v>101.5752</v>
      </c>
      <c r="O133" s="2">
        <v>19841.3</v>
      </c>
      <c r="P133" s="2">
        <v>24274</v>
      </c>
      <c r="Q133" s="2">
        <v>-104</v>
      </c>
      <c r="R133" s="132" t="s">
        <v>183</v>
      </c>
      <c r="S133" s="2">
        <v>11.52979</v>
      </c>
      <c r="T133" s="2">
        <v>130</v>
      </c>
      <c r="U133" s="3">
        <v>39639.237280092595</v>
      </c>
    </row>
    <row r="134" spans="1:21" s="2" customFormat="1" x14ac:dyDescent="0.2">
      <c r="A134" s="2" t="s">
        <v>185</v>
      </c>
      <c r="B134" s="2">
        <v>0</v>
      </c>
      <c r="C134" s="2">
        <v>31.235579999999999</v>
      </c>
      <c r="D134" s="2">
        <v>3.8679999999999999E-2</v>
      </c>
      <c r="E134" s="2">
        <v>19.53153</v>
      </c>
      <c r="F134" s="2">
        <v>3.2100000000000002E-3</v>
      </c>
      <c r="G134" s="2">
        <v>0.17543</v>
      </c>
      <c r="H134" s="2">
        <v>5.1999999999999998E-3</v>
      </c>
      <c r="I134" s="2">
        <v>8.8370000000000004E-2</v>
      </c>
      <c r="J134" s="2">
        <v>0.15151999999999999</v>
      </c>
      <c r="K134" s="2">
        <v>5.5305200000000001</v>
      </c>
      <c r="L134" s="2">
        <v>1.7219999999999999E-2</v>
      </c>
      <c r="M134" s="2">
        <v>44.597360000000002</v>
      </c>
      <c r="N134" s="2">
        <v>101.3746</v>
      </c>
      <c r="O134" s="2">
        <v>19851.5</v>
      </c>
      <c r="P134" s="2">
        <v>24274</v>
      </c>
      <c r="Q134" s="2">
        <v>-104</v>
      </c>
      <c r="R134" s="132" t="s">
        <v>183</v>
      </c>
      <c r="S134" s="2">
        <v>11.59376</v>
      </c>
      <c r="T134" s="2">
        <v>131</v>
      </c>
      <c r="U134" s="3">
        <v>39639.240324074075</v>
      </c>
    </row>
    <row r="135" spans="1:21" s="2" customFormat="1" x14ac:dyDescent="0.2">
      <c r="A135" s="2" t="s">
        <v>186</v>
      </c>
      <c r="B135" s="2">
        <v>7.6800000000000002E-3</v>
      </c>
      <c r="C135" s="2">
        <v>30.24464</v>
      </c>
      <c r="D135" s="2">
        <v>3.4070000000000003E-2</v>
      </c>
      <c r="E135" s="2">
        <v>19.451530000000002</v>
      </c>
      <c r="F135" s="2">
        <v>2.0000000000000001E-4</v>
      </c>
      <c r="G135" s="2">
        <v>0.16556999999999999</v>
      </c>
      <c r="H135" s="2">
        <v>1.1900000000000001E-2</v>
      </c>
      <c r="I135" s="2">
        <v>8.0269999999999994E-2</v>
      </c>
      <c r="J135" s="2">
        <v>0.18668999999999999</v>
      </c>
      <c r="K135" s="2">
        <v>6.5547000000000004</v>
      </c>
      <c r="L135" s="2">
        <v>1.81E-3</v>
      </c>
      <c r="M135" s="2">
        <v>44.149419999999999</v>
      </c>
      <c r="N135" s="2">
        <v>100.88849999999999</v>
      </c>
      <c r="O135" s="2">
        <v>19861.8</v>
      </c>
      <c r="P135" s="2">
        <v>24274</v>
      </c>
      <c r="Q135" s="2">
        <v>-104</v>
      </c>
      <c r="R135" s="132" t="s">
        <v>183</v>
      </c>
      <c r="S135" s="2">
        <v>11.69623</v>
      </c>
      <c r="T135" s="2">
        <v>132</v>
      </c>
      <c r="U135" s="3">
        <v>39639.243344907409</v>
      </c>
    </row>
    <row r="136" spans="1:21" s="2" customFormat="1" x14ac:dyDescent="0.2">
      <c r="A136" s="2" t="s">
        <v>187</v>
      </c>
      <c r="B136" s="2">
        <v>1.541E-2</v>
      </c>
      <c r="C136" s="2">
        <v>29.090910000000001</v>
      </c>
      <c r="D136" s="2">
        <v>2.7709999999999999E-2</v>
      </c>
      <c r="E136" s="2">
        <v>19.21519</v>
      </c>
      <c r="F136" s="2">
        <v>0</v>
      </c>
      <c r="G136" s="2">
        <v>0.16889000000000001</v>
      </c>
      <c r="H136" s="2">
        <v>1.6879999999999999E-2</v>
      </c>
      <c r="I136" s="2">
        <v>8.763E-2</v>
      </c>
      <c r="J136" s="2">
        <v>0.22005</v>
      </c>
      <c r="K136" s="2">
        <v>8.4185599999999994</v>
      </c>
      <c r="L136" s="2">
        <v>0</v>
      </c>
      <c r="M136" s="2">
        <v>43.667999999999999</v>
      </c>
      <c r="N136" s="2">
        <v>100.92919999999999</v>
      </c>
      <c r="O136" s="2">
        <v>19872</v>
      </c>
      <c r="P136" s="2">
        <v>24274</v>
      </c>
      <c r="Q136" s="2">
        <v>-104</v>
      </c>
      <c r="R136" s="132" t="s">
        <v>183</v>
      </c>
      <c r="S136" s="2">
        <v>11.98123</v>
      </c>
      <c r="T136" s="2">
        <v>133</v>
      </c>
      <c r="U136" s="3">
        <v>39639.246377314812</v>
      </c>
    </row>
    <row r="137" spans="1:21" s="2" customFormat="1" x14ac:dyDescent="0.2">
      <c r="A137" s="2" t="s">
        <v>188</v>
      </c>
      <c r="B137" s="2">
        <v>4.8759999999999998E-2</v>
      </c>
      <c r="C137" s="2">
        <v>23.372319999999998</v>
      </c>
      <c r="D137" s="2">
        <v>3.00556</v>
      </c>
      <c r="E137" s="2">
        <v>16.35755</v>
      </c>
      <c r="F137" s="2">
        <v>0</v>
      </c>
      <c r="G137" s="2">
        <v>0.12373000000000001</v>
      </c>
      <c r="H137" s="2">
        <v>2.9139999999999999E-2</v>
      </c>
      <c r="I137" s="2">
        <v>2.0981399999999999</v>
      </c>
      <c r="J137" s="2">
        <v>0.2198</v>
      </c>
      <c r="K137" s="2">
        <v>12.198790000000001</v>
      </c>
      <c r="L137" s="2">
        <v>1.813E-2</v>
      </c>
      <c r="M137" s="2">
        <v>41.314300000000003</v>
      </c>
      <c r="N137" s="2">
        <v>98.78622</v>
      </c>
      <c r="O137" s="2">
        <v>19791</v>
      </c>
      <c r="P137" s="2">
        <v>24246</v>
      </c>
      <c r="Q137" s="2">
        <v>-104</v>
      </c>
      <c r="R137" s="132" t="s">
        <v>189</v>
      </c>
      <c r="S137" s="2">
        <v>12.561859999999999</v>
      </c>
      <c r="T137" s="2">
        <v>134</v>
      </c>
      <c r="U137" s="3">
        <v>39639.249467592592</v>
      </c>
    </row>
    <row r="138" spans="1:21" s="2" customFormat="1" x14ac:dyDescent="0.2">
      <c r="A138" s="2" t="s">
        <v>190</v>
      </c>
      <c r="B138" s="2">
        <v>1.0449999999999999E-2</v>
      </c>
      <c r="C138" s="2">
        <v>29.568760000000001</v>
      </c>
      <c r="D138" s="2">
        <v>3.6850000000000001E-2</v>
      </c>
      <c r="E138" s="2">
        <v>19.376560000000001</v>
      </c>
      <c r="F138" s="2">
        <v>4.1900000000000001E-3</v>
      </c>
      <c r="G138" s="2">
        <v>0.18668999999999999</v>
      </c>
      <c r="H138" s="2">
        <v>2.0449999999999999E-2</v>
      </c>
      <c r="I138" s="2">
        <v>7.7780000000000002E-2</v>
      </c>
      <c r="J138" s="2">
        <v>0.23802000000000001</v>
      </c>
      <c r="K138" s="2">
        <v>7.4107700000000003</v>
      </c>
      <c r="L138" s="2">
        <v>0</v>
      </c>
      <c r="M138" s="2">
        <v>43.893749999999997</v>
      </c>
      <c r="N138" s="2">
        <v>100.82429999999999</v>
      </c>
      <c r="O138" s="2">
        <v>19788</v>
      </c>
      <c r="P138" s="2">
        <v>24236.3</v>
      </c>
      <c r="Q138" s="2">
        <v>-104</v>
      </c>
      <c r="R138" s="132" t="s">
        <v>189</v>
      </c>
      <c r="S138" s="2">
        <v>11.82366</v>
      </c>
      <c r="T138" s="2">
        <v>135</v>
      </c>
      <c r="U138" s="3">
        <v>39639.252696759257</v>
      </c>
    </row>
    <row r="139" spans="1:21" s="2" customFormat="1" x14ac:dyDescent="0.2">
      <c r="A139" s="2" t="s">
        <v>191</v>
      </c>
      <c r="B139" s="2">
        <v>0</v>
      </c>
      <c r="C139" s="2">
        <v>29.279689999999999</v>
      </c>
      <c r="D139" s="2">
        <v>3.0370000000000001E-2</v>
      </c>
      <c r="E139" s="2">
        <v>19.37621</v>
      </c>
      <c r="F139" s="2">
        <v>0</v>
      </c>
      <c r="G139" s="2">
        <v>0.16278000000000001</v>
      </c>
      <c r="H139" s="2">
        <v>1.332E-2</v>
      </c>
      <c r="I139" s="2">
        <v>9.3359999999999999E-2</v>
      </c>
      <c r="J139" s="2">
        <v>0.29066999999999998</v>
      </c>
      <c r="K139" s="2">
        <v>7.9021800000000004</v>
      </c>
      <c r="L139" s="2">
        <v>0</v>
      </c>
      <c r="M139" s="2">
        <v>43.840879999999999</v>
      </c>
      <c r="N139" s="2">
        <v>100.98950000000001</v>
      </c>
      <c r="O139" s="2">
        <v>19785</v>
      </c>
      <c r="P139" s="2">
        <v>24226.7</v>
      </c>
      <c r="Q139" s="2">
        <v>-104</v>
      </c>
      <c r="R139" s="132" t="s">
        <v>189</v>
      </c>
      <c r="S139" s="2">
        <v>11.92029</v>
      </c>
      <c r="T139" s="2">
        <v>136</v>
      </c>
      <c r="U139" s="3">
        <v>39639.255740740744</v>
      </c>
    </row>
    <row r="140" spans="1:21" s="2" customFormat="1" x14ac:dyDescent="0.2">
      <c r="A140" s="2" t="s">
        <v>192</v>
      </c>
      <c r="B140" s="2">
        <v>1.73E-3</v>
      </c>
      <c r="C140" s="2">
        <v>28.96611</v>
      </c>
      <c r="D140" s="2">
        <v>2.639E-2</v>
      </c>
      <c r="E140" s="2">
        <v>19.247509999999998</v>
      </c>
      <c r="F140" s="2">
        <v>4.1799999999999997E-3</v>
      </c>
      <c r="G140" s="2">
        <v>0.15337999999999999</v>
      </c>
      <c r="H140" s="2">
        <v>1.4019999999999999E-2</v>
      </c>
      <c r="I140" s="2">
        <v>8.7230000000000002E-2</v>
      </c>
      <c r="J140" s="2">
        <v>0.30508999999999997</v>
      </c>
      <c r="K140" s="2">
        <v>8.4942100000000007</v>
      </c>
      <c r="L140" s="2">
        <v>2.6100000000000002E-2</v>
      </c>
      <c r="M140" s="2">
        <v>43.663760000000003</v>
      </c>
      <c r="N140" s="2">
        <v>100.9897</v>
      </c>
      <c r="O140" s="2">
        <v>19782</v>
      </c>
      <c r="P140" s="2">
        <v>24217</v>
      </c>
      <c r="Q140" s="2">
        <v>-104</v>
      </c>
      <c r="R140" s="132" t="s">
        <v>189</v>
      </c>
      <c r="S140" s="2">
        <v>12.01487</v>
      </c>
      <c r="T140" s="2">
        <v>137</v>
      </c>
      <c r="U140" s="3">
        <v>39639.25880787037</v>
      </c>
    </row>
    <row r="141" spans="1:21" s="2" customFormat="1" x14ac:dyDescent="0.2">
      <c r="A141" s="2" t="s">
        <v>193</v>
      </c>
      <c r="B141" s="2">
        <v>1.1000000000000001E-3</v>
      </c>
      <c r="C141" s="2">
        <v>28.076000000000001</v>
      </c>
      <c r="D141" s="2">
        <v>3.5499999999999997E-2</v>
      </c>
      <c r="E141" s="2">
        <v>18.995270000000001</v>
      </c>
      <c r="F141" s="2">
        <v>0</v>
      </c>
      <c r="G141" s="2">
        <v>0.14318</v>
      </c>
      <c r="H141" s="2">
        <v>1.8950000000000002E-2</v>
      </c>
      <c r="I141" s="2">
        <v>9.0209999999999999E-2</v>
      </c>
      <c r="J141" s="2">
        <v>0.29421000000000003</v>
      </c>
      <c r="K141" s="2">
        <v>10.231170000000001</v>
      </c>
      <c r="L141" s="2">
        <v>1.494E-2</v>
      </c>
      <c r="M141" s="2">
        <v>43.28828</v>
      </c>
      <c r="N141" s="2">
        <v>101.1888</v>
      </c>
      <c r="O141" s="2">
        <v>19769</v>
      </c>
      <c r="P141" s="2">
        <v>24214</v>
      </c>
      <c r="Q141" s="2">
        <v>-104</v>
      </c>
      <c r="R141" s="132" t="s">
        <v>194</v>
      </c>
      <c r="S141" s="2">
        <v>12.287459999999999</v>
      </c>
      <c r="T141" s="2">
        <v>138</v>
      </c>
      <c r="U141" s="3">
        <v>39639.26190972222</v>
      </c>
    </row>
    <row r="142" spans="1:21" s="2" customFormat="1" x14ac:dyDescent="0.2">
      <c r="A142" s="2" t="s">
        <v>195</v>
      </c>
      <c r="B142" s="2">
        <v>0</v>
      </c>
      <c r="C142" s="2">
        <v>22.4649</v>
      </c>
      <c r="D142" s="2">
        <v>0.53859000000000001</v>
      </c>
      <c r="E142" s="2">
        <v>27.520949999999999</v>
      </c>
      <c r="F142" s="2">
        <v>0</v>
      </c>
      <c r="G142" s="2">
        <v>0.25483</v>
      </c>
      <c r="H142" s="2">
        <v>8.3250000000000005E-2</v>
      </c>
      <c r="I142" s="2">
        <v>0.70137000000000005</v>
      </c>
      <c r="J142" s="2">
        <v>0.17791000000000001</v>
      </c>
      <c r="K142" s="2">
        <v>1.83548</v>
      </c>
      <c r="L142" s="2">
        <v>0</v>
      </c>
      <c r="M142" s="2">
        <v>47.680669999999999</v>
      </c>
      <c r="N142" s="2">
        <v>101.258</v>
      </c>
      <c r="O142" s="2">
        <v>19759</v>
      </c>
      <c r="P142" s="2">
        <v>24207.7</v>
      </c>
      <c r="Q142" s="2">
        <v>-104</v>
      </c>
      <c r="R142" s="132" t="s">
        <v>194</v>
      </c>
      <c r="S142" s="2">
        <v>11.19036</v>
      </c>
      <c r="T142" s="2">
        <v>139</v>
      </c>
      <c r="U142" s="3">
        <v>39639.265162037038</v>
      </c>
    </row>
    <row r="143" spans="1:21" s="2" customFormat="1" x14ac:dyDescent="0.2">
      <c r="A143" s="2" t="s">
        <v>196</v>
      </c>
      <c r="B143" s="2">
        <v>2.8900000000000002E-3</v>
      </c>
      <c r="C143" s="2">
        <v>22.306439999999998</v>
      </c>
      <c r="D143" s="2">
        <v>0.53164999999999996</v>
      </c>
      <c r="E143" s="2">
        <v>27.53989</v>
      </c>
      <c r="F143" s="2">
        <v>2.0200000000000001E-3</v>
      </c>
      <c r="G143" s="2">
        <v>0.26389000000000001</v>
      </c>
      <c r="H143" s="2">
        <v>7.424E-2</v>
      </c>
      <c r="I143" s="2">
        <v>0.70467999999999997</v>
      </c>
      <c r="J143" s="2">
        <v>0.17793</v>
      </c>
      <c r="K143" s="2">
        <v>1.81776</v>
      </c>
      <c r="L143" s="2">
        <v>0</v>
      </c>
      <c r="M143" s="2">
        <v>47.589640000000003</v>
      </c>
      <c r="N143" s="2">
        <v>101.011</v>
      </c>
      <c r="O143" s="2">
        <v>19749</v>
      </c>
      <c r="P143" s="2">
        <v>24201.3</v>
      </c>
      <c r="Q143" s="2">
        <v>-104</v>
      </c>
      <c r="R143" s="132" t="s">
        <v>194</v>
      </c>
      <c r="S143" s="2">
        <v>11.164680000000001</v>
      </c>
      <c r="T143" s="2">
        <v>140</v>
      </c>
      <c r="U143" s="3">
        <v>39639.268229166664</v>
      </c>
    </row>
    <row r="144" spans="1:21" s="2" customFormat="1" x14ac:dyDescent="0.2">
      <c r="A144" s="2" t="s">
        <v>197</v>
      </c>
      <c r="B144" s="2">
        <v>0</v>
      </c>
      <c r="C144" s="2">
        <v>22.45749</v>
      </c>
      <c r="D144" s="2">
        <v>0.50697000000000003</v>
      </c>
      <c r="E144" s="2">
        <v>27.617979999999999</v>
      </c>
      <c r="F144" s="2">
        <v>0</v>
      </c>
      <c r="G144" s="2">
        <v>0.26574999999999999</v>
      </c>
      <c r="H144" s="2">
        <v>7.424E-2</v>
      </c>
      <c r="I144" s="2">
        <v>0.71194999999999997</v>
      </c>
      <c r="J144" s="2">
        <v>0.18967000000000001</v>
      </c>
      <c r="K144" s="2">
        <v>1.8936200000000001</v>
      </c>
      <c r="L144" s="2">
        <v>1.3310000000000001E-2</v>
      </c>
      <c r="M144" s="2">
        <v>47.784779999999998</v>
      </c>
      <c r="N144" s="2">
        <v>101.5158</v>
      </c>
      <c r="O144" s="2">
        <v>19739</v>
      </c>
      <c r="P144" s="2">
        <v>24195</v>
      </c>
      <c r="Q144" s="2">
        <v>-104</v>
      </c>
      <c r="R144" s="132" t="s">
        <v>194</v>
      </c>
      <c r="S144" s="2">
        <v>11.23236</v>
      </c>
      <c r="T144" s="2">
        <v>141</v>
      </c>
      <c r="U144" s="3">
        <v>39639.271249999998</v>
      </c>
    </row>
    <row r="145" spans="1:21" s="2" customFormat="1" x14ac:dyDescent="0.2">
      <c r="A145" s="2" t="s">
        <v>198</v>
      </c>
      <c r="B145" s="2">
        <v>1.7469999999999999E-2</v>
      </c>
      <c r="C145" s="2">
        <v>13.815429999999999</v>
      </c>
      <c r="D145" s="2">
        <v>1.89462</v>
      </c>
      <c r="E145" s="2">
        <v>24.55893</v>
      </c>
      <c r="F145" s="2">
        <v>1.687E-2</v>
      </c>
      <c r="G145" s="2">
        <v>12.090339999999999</v>
      </c>
      <c r="H145" s="2">
        <v>0.85814000000000001</v>
      </c>
      <c r="I145" s="2">
        <v>0.38628000000000001</v>
      </c>
      <c r="J145" s="2">
        <v>6.1740000000000003E-2</v>
      </c>
      <c r="K145" s="2">
        <v>2.0070700000000001</v>
      </c>
      <c r="L145" s="2">
        <v>7.8979999999999995E-2</v>
      </c>
      <c r="M145" s="2">
        <v>44.963830000000002</v>
      </c>
      <c r="N145" s="2">
        <v>100.7497</v>
      </c>
      <c r="O145" s="2">
        <v>8229</v>
      </c>
      <c r="P145" s="2">
        <v>25810</v>
      </c>
      <c r="Q145" s="2">
        <v>-85</v>
      </c>
      <c r="R145" s="132" t="s">
        <v>199</v>
      </c>
      <c r="S145" s="2">
        <v>12.20359</v>
      </c>
      <c r="T145" s="2">
        <v>142</v>
      </c>
      <c r="U145" s="3">
        <v>39639.274375000001</v>
      </c>
    </row>
    <row r="146" spans="1:21" s="2" customFormat="1" x14ac:dyDescent="0.2">
      <c r="A146" s="2" t="s">
        <v>200</v>
      </c>
      <c r="B146" s="2">
        <v>2.5180000000000001E-2</v>
      </c>
      <c r="C146" s="2">
        <v>21.82723</v>
      </c>
      <c r="D146" s="2">
        <v>0.79213999999999996</v>
      </c>
      <c r="E146" s="2">
        <v>26.860939999999999</v>
      </c>
      <c r="F146" s="2">
        <v>1.6049999999999998E-2</v>
      </c>
      <c r="G146" s="2">
        <v>2.0604200000000001</v>
      </c>
      <c r="H146" s="2">
        <v>0.26683000000000001</v>
      </c>
      <c r="I146" s="2">
        <v>0.43902000000000002</v>
      </c>
      <c r="J146" s="2">
        <v>6.5549999999999997E-2</v>
      </c>
      <c r="K146" s="2">
        <v>1.5293699999999999</v>
      </c>
      <c r="L146" s="2">
        <v>5.2549999999999999E-2</v>
      </c>
      <c r="M146" s="2">
        <v>47.365110000000001</v>
      </c>
      <c r="N146" s="2">
        <v>101.3004</v>
      </c>
      <c r="O146" s="2">
        <v>8223.7000000000007</v>
      </c>
      <c r="P146" s="2">
        <v>25808.7</v>
      </c>
      <c r="Q146" s="2">
        <v>-85</v>
      </c>
      <c r="R146" s="132" t="s">
        <v>199</v>
      </c>
      <c r="S146" s="2">
        <v>11.282690000000001</v>
      </c>
      <c r="T146" s="2">
        <v>143</v>
      </c>
      <c r="U146" s="3">
        <v>39639.277557870373</v>
      </c>
    </row>
    <row r="147" spans="1:21" s="2" customFormat="1" x14ac:dyDescent="0.2">
      <c r="A147" s="2" t="s">
        <v>201</v>
      </c>
      <c r="B147" s="2">
        <v>1.6400000000000001E-2</v>
      </c>
      <c r="C147" s="2">
        <v>14.40339</v>
      </c>
      <c r="D147" s="2">
        <v>1.611</v>
      </c>
      <c r="E147" s="2">
        <v>25.337879999999998</v>
      </c>
      <c r="F147" s="2">
        <v>7.77E-3</v>
      </c>
      <c r="G147" s="2">
        <v>12.32724</v>
      </c>
      <c r="H147" s="2">
        <v>0.83791000000000004</v>
      </c>
      <c r="I147" s="2">
        <v>0.39922999999999997</v>
      </c>
      <c r="J147" s="2">
        <v>5.0520000000000002E-2</v>
      </c>
      <c r="K147" s="2">
        <v>0.92591000000000001</v>
      </c>
      <c r="L147" s="2">
        <v>2.937E-2</v>
      </c>
      <c r="M147" s="2">
        <v>45.74438</v>
      </c>
      <c r="N147" s="2">
        <v>101.691</v>
      </c>
      <c r="O147" s="2">
        <v>8218.2999999999993</v>
      </c>
      <c r="P147" s="2">
        <v>25807.3</v>
      </c>
      <c r="Q147" s="2">
        <v>-85</v>
      </c>
      <c r="R147" s="132" t="s">
        <v>199</v>
      </c>
      <c r="S147" s="2">
        <v>12.15516</v>
      </c>
      <c r="T147" s="2">
        <v>144</v>
      </c>
      <c r="U147" s="3">
        <v>39639.28056712963</v>
      </c>
    </row>
    <row r="148" spans="1:21" s="2" customFormat="1" x14ac:dyDescent="0.2">
      <c r="A148" s="2" t="s">
        <v>202</v>
      </c>
      <c r="B148" s="2">
        <v>8.3899999999999999E-3</v>
      </c>
      <c r="C148" s="2">
        <v>22.03847</v>
      </c>
      <c r="D148" s="2">
        <v>0.61656</v>
      </c>
      <c r="E148" s="2">
        <v>27.251560000000001</v>
      </c>
      <c r="F148" s="2">
        <v>3.62E-3</v>
      </c>
      <c r="G148" s="2">
        <v>1.65703</v>
      </c>
      <c r="H148" s="2">
        <v>0.24581</v>
      </c>
      <c r="I148" s="2">
        <v>0.44774999999999998</v>
      </c>
      <c r="J148" s="2">
        <v>8.4279999999999994E-2</v>
      </c>
      <c r="K148" s="2">
        <v>1.29982</v>
      </c>
      <c r="L148" s="2">
        <v>2.2370000000000001E-2</v>
      </c>
      <c r="M148" s="2">
        <v>47.545090000000002</v>
      </c>
      <c r="N148" s="2">
        <v>101.22069999999999</v>
      </c>
      <c r="O148" s="2">
        <v>8213</v>
      </c>
      <c r="P148" s="2">
        <v>25806</v>
      </c>
      <c r="Q148" s="2">
        <v>-85</v>
      </c>
      <c r="R148" s="132" t="s">
        <v>199</v>
      </c>
      <c r="S148" s="2">
        <v>11.203440000000001</v>
      </c>
      <c r="T148" s="2">
        <v>145</v>
      </c>
      <c r="U148" s="3">
        <v>39639.283564814818</v>
      </c>
    </row>
    <row r="149" spans="1:21" s="2" customFormat="1" x14ac:dyDescent="0.2">
      <c r="A149" s="2" t="s">
        <v>203</v>
      </c>
      <c r="B149" s="2">
        <v>6.8900000000000003E-3</v>
      </c>
      <c r="C149" s="2">
        <v>33.184040000000003</v>
      </c>
      <c r="D149" s="2">
        <v>0</v>
      </c>
      <c r="E149" s="2">
        <v>20.029250000000001</v>
      </c>
      <c r="F149" s="2">
        <v>5.0000000000000001E-3</v>
      </c>
      <c r="G149" s="2">
        <v>0.18015999999999999</v>
      </c>
      <c r="H149" s="2">
        <v>3.023E-2</v>
      </c>
      <c r="I149" s="2">
        <v>2.5229999999999999E-2</v>
      </c>
      <c r="J149" s="2">
        <v>8.1509999999999999E-2</v>
      </c>
      <c r="K149" s="2">
        <v>2.34727</v>
      </c>
      <c r="L149" s="2">
        <v>1.2319999999999999E-2</v>
      </c>
      <c r="M149" s="2">
        <v>45.4724</v>
      </c>
      <c r="N149" s="2">
        <v>101.37430000000001</v>
      </c>
      <c r="O149" s="2">
        <v>8330</v>
      </c>
      <c r="P149" s="2">
        <v>25851</v>
      </c>
      <c r="Q149" s="2">
        <v>-85</v>
      </c>
      <c r="R149" s="132" t="s">
        <v>204</v>
      </c>
      <c r="S149" s="2">
        <v>11.108510000000001</v>
      </c>
      <c r="T149" s="2">
        <v>146</v>
      </c>
      <c r="U149" s="3">
        <v>39639.286643518521</v>
      </c>
    </row>
    <row r="150" spans="1:21" s="2" customFormat="1" x14ac:dyDescent="0.2">
      <c r="A150" s="2" t="s">
        <v>205</v>
      </c>
      <c r="B150" s="2">
        <v>1.0070000000000001E-2</v>
      </c>
      <c r="C150" s="2">
        <v>32.806849999999997</v>
      </c>
      <c r="D150" s="2">
        <v>2.8500000000000001E-3</v>
      </c>
      <c r="E150" s="2">
        <v>19.956140000000001</v>
      </c>
      <c r="F150" s="2">
        <v>8.1899999999999994E-3</v>
      </c>
      <c r="G150" s="2">
        <v>0.14779</v>
      </c>
      <c r="H150" s="2">
        <v>2.8910000000000002E-2</v>
      </c>
      <c r="I150" s="2">
        <v>3.696E-2</v>
      </c>
      <c r="J150" s="2">
        <v>9.0840000000000004E-2</v>
      </c>
      <c r="K150" s="2">
        <v>2.67841</v>
      </c>
      <c r="L150" s="2">
        <v>3.243E-2</v>
      </c>
      <c r="M150" s="2">
        <v>45.239919999999998</v>
      </c>
      <c r="N150" s="2">
        <v>101.0394</v>
      </c>
      <c r="O150" s="2">
        <v>8325.7000000000007</v>
      </c>
      <c r="P150" s="2">
        <v>25850.7</v>
      </c>
      <c r="Q150" s="2">
        <v>-85</v>
      </c>
      <c r="R150" s="132" t="s">
        <v>204</v>
      </c>
      <c r="S150" s="2">
        <v>11.125870000000001</v>
      </c>
      <c r="T150" s="2">
        <v>147</v>
      </c>
      <c r="U150" s="3">
        <v>39639.289849537039</v>
      </c>
    </row>
    <row r="151" spans="1:21" s="2" customFormat="1" x14ac:dyDescent="0.2">
      <c r="A151" s="2" t="s">
        <v>206</v>
      </c>
      <c r="B151" s="2">
        <v>1.7129999999999999E-2</v>
      </c>
      <c r="C151" s="2">
        <v>32.731209999999997</v>
      </c>
      <c r="D151" s="2">
        <v>2.66E-3</v>
      </c>
      <c r="E151" s="2">
        <v>19.946909999999999</v>
      </c>
      <c r="F151" s="2">
        <v>0</v>
      </c>
      <c r="G151" s="2">
        <v>0.14904999999999999</v>
      </c>
      <c r="H151" s="2">
        <v>4.8410000000000002E-2</v>
      </c>
      <c r="I151" s="2">
        <v>2.9870000000000001E-2</v>
      </c>
      <c r="J151" s="2">
        <v>6.4409999999999995E-2</v>
      </c>
      <c r="K151" s="2">
        <v>3.13212</v>
      </c>
      <c r="L151" s="2">
        <v>2.46E-2</v>
      </c>
      <c r="M151" s="2">
        <v>45.309379999999997</v>
      </c>
      <c r="N151" s="2">
        <v>101.45569999999999</v>
      </c>
      <c r="O151" s="2">
        <v>8321.2999999999993</v>
      </c>
      <c r="P151" s="2">
        <v>25850.3</v>
      </c>
      <c r="Q151" s="2">
        <v>-85</v>
      </c>
      <c r="R151" s="132" t="s">
        <v>204</v>
      </c>
      <c r="S151" s="2">
        <v>11.23109</v>
      </c>
      <c r="T151" s="2">
        <v>148</v>
      </c>
      <c r="U151" s="3">
        <v>39639.292858796296</v>
      </c>
    </row>
    <row r="152" spans="1:21" s="2" customFormat="1" x14ac:dyDescent="0.2">
      <c r="A152" s="2" t="s">
        <v>207</v>
      </c>
      <c r="B152" s="2">
        <v>8.3599999999999994E-3</v>
      </c>
      <c r="C152" s="2">
        <v>32.061320000000002</v>
      </c>
      <c r="D152" s="2">
        <v>5.1799999999999997E-3</v>
      </c>
      <c r="E152" s="2">
        <v>19.852989999999998</v>
      </c>
      <c r="F152" s="2">
        <v>8.0000000000000004E-4</v>
      </c>
      <c r="G152" s="2">
        <v>0.15229999999999999</v>
      </c>
      <c r="H152" s="2">
        <v>4.2709999999999998E-2</v>
      </c>
      <c r="I152" s="2">
        <v>2.989E-2</v>
      </c>
      <c r="J152" s="2">
        <v>0.10357</v>
      </c>
      <c r="K152" s="2">
        <v>3.7139799999999998</v>
      </c>
      <c r="L152" s="2">
        <v>3.508E-2</v>
      </c>
      <c r="M152" s="2">
        <v>44.940469999999998</v>
      </c>
      <c r="N152" s="2">
        <v>100.94670000000001</v>
      </c>
      <c r="O152" s="2">
        <v>8317</v>
      </c>
      <c r="P152" s="2">
        <v>25850</v>
      </c>
      <c r="Q152" s="2">
        <v>-85</v>
      </c>
      <c r="R152" s="132" t="s">
        <v>204</v>
      </c>
      <c r="S152" s="2">
        <v>11.27214</v>
      </c>
      <c r="T152" s="2">
        <v>149</v>
      </c>
      <c r="U152" s="3">
        <v>39639.29587962963</v>
      </c>
    </row>
    <row r="153" spans="1:21" s="2" customFormat="1" x14ac:dyDescent="0.2">
      <c r="A153" s="2" t="s">
        <v>208</v>
      </c>
      <c r="B153" s="2">
        <v>9.8300000000000002E-3</v>
      </c>
      <c r="C153" s="2">
        <v>13.90667</v>
      </c>
      <c r="D153" s="2">
        <v>1.6033599999999999</v>
      </c>
      <c r="E153" s="2">
        <v>25.402619999999999</v>
      </c>
      <c r="F153" s="2">
        <v>5.0400000000000002E-3</v>
      </c>
      <c r="G153" s="2">
        <v>12.60772</v>
      </c>
      <c r="H153" s="2">
        <v>0.88302000000000003</v>
      </c>
      <c r="I153" s="2">
        <v>0.41336000000000001</v>
      </c>
      <c r="J153" s="2">
        <v>7.0739999999999997E-2</v>
      </c>
      <c r="K153" s="2">
        <v>0.60640000000000005</v>
      </c>
      <c r="L153" s="2">
        <v>2.6900000000000001E-3</v>
      </c>
      <c r="M153" s="2">
        <v>45.537219999999998</v>
      </c>
      <c r="N153" s="2">
        <v>101.0487</v>
      </c>
      <c r="O153" s="2">
        <v>8223</v>
      </c>
      <c r="P153" s="2">
        <v>25813</v>
      </c>
      <c r="Q153" s="2">
        <v>-85</v>
      </c>
      <c r="R153" s="132" t="s">
        <v>209</v>
      </c>
      <c r="S153" s="2">
        <v>12.069739999999999</v>
      </c>
      <c r="T153" s="2">
        <v>150</v>
      </c>
      <c r="U153" s="3">
        <v>39639.29892361111</v>
      </c>
    </row>
    <row r="154" spans="1:21" s="2" customFormat="1" x14ac:dyDescent="0.2">
      <c r="A154" s="2" t="s">
        <v>210</v>
      </c>
      <c r="B154" s="2">
        <v>1.235E-2</v>
      </c>
      <c r="C154" s="2">
        <v>13.55293</v>
      </c>
      <c r="D154" s="2">
        <v>1.7460199999999999</v>
      </c>
      <c r="E154" s="2">
        <v>25.085840000000001</v>
      </c>
      <c r="F154" s="2">
        <v>0</v>
      </c>
      <c r="G154" s="2">
        <v>12.75085</v>
      </c>
      <c r="H154" s="2">
        <v>0.89309000000000005</v>
      </c>
      <c r="I154" s="2">
        <v>0.42587999999999998</v>
      </c>
      <c r="J154" s="2">
        <v>8.1759999999999999E-2</v>
      </c>
      <c r="K154" s="2">
        <v>1.3541099999999999</v>
      </c>
      <c r="L154" s="2">
        <v>4.6280000000000002E-2</v>
      </c>
      <c r="M154" s="2">
        <v>45.369019999999999</v>
      </c>
      <c r="N154" s="2">
        <v>101.3181</v>
      </c>
      <c r="O154" s="2">
        <v>8218</v>
      </c>
      <c r="P154" s="2">
        <v>25813</v>
      </c>
      <c r="Q154" s="2">
        <v>-85</v>
      </c>
      <c r="R154" s="132" t="s">
        <v>209</v>
      </c>
      <c r="S154" s="2">
        <v>12.23048</v>
      </c>
      <c r="T154" s="2">
        <v>151</v>
      </c>
      <c r="U154" s="3">
        <v>39639.302152777775</v>
      </c>
    </row>
    <row r="155" spans="1:21" s="2" customFormat="1" x14ac:dyDescent="0.2">
      <c r="A155" s="2" t="s">
        <v>211</v>
      </c>
      <c r="B155" s="2">
        <v>1.8849999999999999E-2</v>
      </c>
      <c r="C155" s="2">
        <v>13.44317</v>
      </c>
      <c r="D155" s="2">
        <v>1.76491</v>
      </c>
      <c r="E155" s="2">
        <v>24.809270000000001</v>
      </c>
      <c r="F155" s="2">
        <v>0</v>
      </c>
      <c r="G155" s="2">
        <v>12.298310000000001</v>
      </c>
      <c r="H155" s="2">
        <v>0.96547000000000005</v>
      </c>
      <c r="I155" s="2">
        <v>0.42377999999999999</v>
      </c>
      <c r="J155" s="2">
        <v>6.7860000000000004E-2</v>
      </c>
      <c r="K155" s="2">
        <v>1.81901</v>
      </c>
      <c r="L155" s="2">
        <v>3.3730000000000003E-2</v>
      </c>
      <c r="M155" s="2">
        <v>44.992220000000003</v>
      </c>
      <c r="N155" s="2">
        <v>100.6366</v>
      </c>
      <c r="O155" s="2">
        <v>8213</v>
      </c>
      <c r="P155" s="2">
        <v>25813</v>
      </c>
      <c r="Q155" s="2">
        <v>-85</v>
      </c>
      <c r="R155" s="132" t="s">
        <v>209</v>
      </c>
      <c r="S155" s="2">
        <v>12.189539999999999</v>
      </c>
      <c r="T155" s="2">
        <v>152</v>
      </c>
      <c r="U155" s="3">
        <v>39639.305162037039</v>
      </c>
    </row>
    <row r="156" spans="1:21" s="2" customFormat="1" x14ac:dyDescent="0.2">
      <c r="A156" s="2" t="s">
        <v>212</v>
      </c>
      <c r="B156" s="2">
        <v>2.0200000000000001E-3</v>
      </c>
      <c r="C156" s="2">
        <v>19.325140000000001</v>
      </c>
      <c r="D156" s="2">
        <v>1.1001099999999999</v>
      </c>
      <c r="E156" s="2">
        <v>26.779309999999999</v>
      </c>
      <c r="F156" s="2">
        <v>1.7899999999999999E-3</v>
      </c>
      <c r="G156" s="2">
        <v>4.7358700000000002</v>
      </c>
      <c r="H156" s="2">
        <v>0.52253000000000005</v>
      </c>
      <c r="I156" s="2">
        <v>0.56167</v>
      </c>
      <c r="J156" s="2">
        <v>0.11259</v>
      </c>
      <c r="K156" s="2">
        <v>0.91386999999999996</v>
      </c>
      <c r="L156" s="2">
        <v>4.6019999999999998E-2</v>
      </c>
      <c r="M156" s="2">
        <v>47.018990000000002</v>
      </c>
      <c r="N156" s="2">
        <v>101.1199</v>
      </c>
      <c r="O156" s="2">
        <v>8208</v>
      </c>
      <c r="P156" s="2">
        <v>25813</v>
      </c>
      <c r="Q156" s="2">
        <v>-85</v>
      </c>
      <c r="R156" s="132" t="s">
        <v>209</v>
      </c>
      <c r="S156" s="2">
        <v>11.448790000000001</v>
      </c>
      <c r="T156" s="2">
        <v>153</v>
      </c>
      <c r="U156" s="3">
        <v>39639.308182870373</v>
      </c>
    </row>
    <row r="157" spans="1:21" s="2" customFormat="1" x14ac:dyDescent="0.2">
      <c r="A157" s="2" t="s">
        <v>213</v>
      </c>
      <c r="B157" s="2">
        <v>9.5200000000000007E-3</v>
      </c>
      <c r="C157" s="2">
        <v>19.05829</v>
      </c>
      <c r="D157" s="2">
        <v>1.2039899999999999</v>
      </c>
      <c r="E157" s="2">
        <v>26.09835</v>
      </c>
      <c r="F157" s="2">
        <v>0</v>
      </c>
      <c r="G157" s="2">
        <v>4.86226</v>
      </c>
      <c r="H157" s="2">
        <v>0.65102000000000004</v>
      </c>
      <c r="I157" s="2">
        <v>1.07304</v>
      </c>
      <c r="J157" s="2">
        <v>0.10978</v>
      </c>
      <c r="K157" s="2">
        <v>1.50657</v>
      </c>
      <c r="L157" s="2">
        <v>1.261E-2</v>
      </c>
      <c r="M157" s="2">
        <v>46.693300000000001</v>
      </c>
      <c r="N157" s="2">
        <v>101.2787</v>
      </c>
      <c r="O157" s="2">
        <v>8203</v>
      </c>
      <c r="P157" s="2">
        <v>25813</v>
      </c>
      <c r="Q157" s="2">
        <v>-85</v>
      </c>
      <c r="R157" s="132" t="s">
        <v>209</v>
      </c>
      <c r="S157" s="2">
        <v>11.628740000000001</v>
      </c>
      <c r="T157" s="2">
        <v>154</v>
      </c>
      <c r="U157" s="3">
        <v>39639.311168981483</v>
      </c>
    </row>
    <row r="158" spans="1:21" s="2" customFormat="1" x14ac:dyDescent="0.2">
      <c r="A158" s="2" t="s">
        <v>214</v>
      </c>
      <c r="B158" s="2">
        <v>1.2200000000000001E-2</v>
      </c>
      <c r="C158" s="2">
        <v>32.713099999999997</v>
      </c>
      <c r="D158" s="2">
        <v>4.4900000000000001E-3</v>
      </c>
      <c r="E158" s="2">
        <v>19.901599999999998</v>
      </c>
      <c r="F158" s="2">
        <v>3.79E-3</v>
      </c>
      <c r="G158" s="2">
        <v>0.15448000000000001</v>
      </c>
      <c r="H158" s="2">
        <v>1.8780000000000002E-2</v>
      </c>
      <c r="I158" s="2">
        <v>3.7139999999999999E-2</v>
      </c>
      <c r="J158" s="2">
        <v>8.1949999999999995E-2</v>
      </c>
      <c r="K158" s="2">
        <v>2.8897699999999999</v>
      </c>
      <c r="L158" s="2">
        <v>3.5380000000000002E-2</v>
      </c>
      <c r="M158" s="2">
        <v>45.172130000000003</v>
      </c>
      <c r="N158" s="2">
        <v>101.0248</v>
      </c>
      <c r="O158" s="2">
        <v>8410</v>
      </c>
      <c r="P158" s="2">
        <v>26307</v>
      </c>
      <c r="Q158" s="2">
        <v>-85</v>
      </c>
      <c r="R158" s="132" t="s">
        <v>215</v>
      </c>
      <c r="S158" s="2">
        <v>11.153890000000001</v>
      </c>
      <c r="T158" s="2">
        <v>155</v>
      </c>
      <c r="U158" s="3">
        <v>39639.31422453704</v>
      </c>
    </row>
    <row r="159" spans="1:21" s="2" customFormat="1" x14ac:dyDescent="0.2">
      <c r="A159" s="2" t="s">
        <v>216</v>
      </c>
      <c r="B159" s="2">
        <v>4.9399999999999999E-3</v>
      </c>
      <c r="C159" s="2">
        <v>32.542409999999997</v>
      </c>
      <c r="D159" s="2">
        <v>4.13E-3</v>
      </c>
      <c r="E159" s="2">
        <v>19.940740000000002</v>
      </c>
      <c r="F159" s="2">
        <v>2.0000000000000001E-4</v>
      </c>
      <c r="G159" s="2">
        <v>0.15537000000000001</v>
      </c>
      <c r="H159" s="2">
        <v>2.9170000000000001E-2</v>
      </c>
      <c r="I159" s="2">
        <v>4.4299999999999999E-2</v>
      </c>
      <c r="J159" s="2">
        <v>7.9420000000000004E-2</v>
      </c>
      <c r="K159" s="2">
        <v>2.4847000000000001</v>
      </c>
      <c r="L159" s="2">
        <v>1.7399999999999999E-2</v>
      </c>
      <c r="M159" s="2">
        <v>44.989690000000003</v>
      </c>
      <c r="N159" s="2">
        <v>100.2925</v>
      </c>
      <c r="O159" s="2">
        <v>8415.5</v>
      </c>
      <c r="P159" s="2">
        <v>26307</v>
      </c>
      <c r="Q159" s="2">
        <v>-85</v>
      </c>
      <c r="R159" s="132" t="s">
        <v>215</v>
      </c>
      <c r="S159" s="2">
        <v>11.01596</v>
      </c>
      <c r="T159" s="2">
        <v>156</v>
      </c>
      <c r="U159" s="3">
        <v>39639.317407407405</v>
      </c>
    </row>
    <row r="160" spans="1:21" s="2" customFormat="1" x14ac:dyDescent="0.2">
      <c r="A160" s="2" t="s">
        <v>217</v>
      </c>
      <c r="B160" s="2">
        <v>1.2999999999999999E-4</v>
      </c>
      <c r="C160" s="2">
        <v>32.597189999999998</v>
      </c>
      <c r="D160" s="2">
        <v>6.6400000000000001E-3</v>
      </c>
      <c r="E160" s="2">
        <v>20.033519999999999</v>
      </c>
      <c r="F160" s="2">
        <v>7.1900000000000002E-3</v>
      </c>
      <c r="G160" s="2">
        <v>0.16111</v>
      </c>
      <c r="H160" s="2">
        <v>3.4349999999999999E-2</v>
      </c>
      <c r="I160" s="2">
        <v>3.3270000000000001E-2</v>
      </c>
      <c r="J160" s="2">
        <v>7.7590000000000006E-2</v>
      </c>
      <c r="K160" s="2">
        <v>2.4630700000000001</v>
      </c>
      <c r="L160" s="2">
        <v>2.2499999999999999E-2</v>
      </c>
      <c r="M160" s="2">
        <v>45.12876</v>
      </c>
      <c r="N160" s="2">
        <v>100.56529999999999</v>
      </c>
      <c r="O160" s="2">
        <v>8421</v>
      </c>
      <c r="P160" s="2">
        <v>26307</v>
      </c>
      <c r="Q160" s="2">
        <v>-85</v>
      </c>
      <c r="R160" s="132" t="s">
        <v>215</v>
      </c>
      <c r="S160" s="2">
        <v>11.042759999999999</v>
      </c>
      <c r="T160" s="2">
        <v>157</v>
      </c>
      <c r="U160" s="3">
        <v>39639.320416666669</v>
      </c>
    </row>
    <row r="161" spans="1:21" s="2" customFormat="1" x14ac:dyDescent="0.2">
      <c r="A161" s="2" t="s">
        <v>218</v>
      </c>
      <c r="B161" s="2">
        <v>0</v>
      </c>
      <c r="C161" s="2">
        <v>32.901220000000002</v>
      </c>
      <c r="D161" s="2">
        <v>0</v>
      </c>
      <c r="E161" s="2">
        <v>20.040400000000002</v>
      </c>
      <c r="F161" s="2">
        <v>0</v>
      </c>
      <c r="G161" s="2">
        <v>0.14901</v>
      </c>
      <c r="H161" s="2">
        <v>3.7069999999999999E-2</v>
      </c>
      <c r="I161" s="2">
        <v>2.7140000000000001E-2</v>
      </c>
      <c r="J161" s="2">
        <v>7.3959999999999998E-2</v>
      </c>
      <c r="K161" s="2">
        <v>2.4893399999999999</v>
      </c>
      <c r="L161" s="2">
        <v>3.721E-2</v>
      </c>
      <c r="M161" s="2">
        <v>45.326949999999997</v>
      </c>
      <c r="N161" s="2">
        <v>101.0823</v>
      </c>
      <c r="O161" s="2">
        <v>8426.5</v>
      </c>
      <c r="P161" s="2">
        <v>26307</v>
      </c>
      <c r="Q161" s="2">
        <v>-85</v>
      </c>
      <c r="R161" s="132" t="s">
        <v>215</v>
      </c>
      <c r="S161" s="2">
        <v>11.09756</v>
      </c>
      <c r="T161" s="2">
        <v>158</v>
      </c>
      <c r="U161" s="3">
        <v>39639.323449074072</v>
      </c>
    </row>
    <row r="162" spans="1:21" s="2" customFormat="1" x14ac:dyDescent="0.2">
      <c r="A162" s="2" t="s">
        <v>219</v>
      </c>
      <c r="B162" s="2">
        <v>5.3800000000000002E-3</v>
      </c>
      <c r="C162" s="2">
        <v>32.437159999999999</v>
      </c>
      <c r="D162" s="2">
        <v>2.1010000000000001E-2</v>
      </c>
      <c r="E162" s="2">
        <v>20.103860000000001</v>
      </c>
      <c r="F162" s="2">
        <v>0</v>
      </c>
      <c r="G162" s="2">
        <v>0.13902999999999999</v>
      </c>
      <c r="H162" s="2">
        <v>1.321E-2</v>
      </c>
      <c r="I162" s="2">
        <v>2.7779999999999999E-2</v>
      </c>
      <c r="J162" s="2">
        <v>6.6619999999999999E-2</v>
      </c>
      <c r="K162" s="2">
        <v>2.8481299999999998</v>
      </c>
      <c r="L162" s="2">
        <v>1.26E-2</v>
      </c>
      <c r="M162" s="2">
        <v>45.195129999999999</v>
      </c>
      <c r="N162" s="2">
        <v>100.8699</v>
      </c>
      <c r="O162" s="2">
        <v>8432</v>
      </c>
      <c r="P162" s="2">
        <v>26307</v>
      </c>
      <c r="Q162" s="2">
        <v>-85</v>
      </c>
      <c r="R162" s="132" t="s">
        <v>215</v>
      </c>
      <c r="S162" s="2">
        <v>11.123519999999999</v>
      </c>
      <c r="T162" s="2">
        <v>159</v>
      </c>
      <c r="U162" s="3">
        <v>39639.326458333337</v>
      </c>
    </row>
    <row r="163" spans="1:21" s="2" customFormat="1" x14ac:dyDescent="0.2">
      <c r="A163" s="2" t="s">
        <v>220</v>
      </c>
      <c r="B163" s="2">
        <v>0.81306999999999996</v>
      </c>
      <c r="C163" s="2">
        <v>5.39893</v>
      </c>
      <c r="D163" s="2">
        <v>16.769220000000001</v>
      </c>
      <c r="E163" s="2">
        <v>20.548110000000001</v>
      </c>
      <c r="F163" s="2">
        <v>1.16E-3</v>
      </c>
      <c r="G163" s="2">
        <v>9.7991100000000007</v>
      </c>
      <c r="H163" s="2">
        <v>1.5910000000000001E-2</v>
      </c>
      <c r="I163" s="2">
        <v>3.141E-2</v>
      </c>
      <c r="J163" s="2">
        <v>1.2760000000000001E-2</v>
      </c>
      <c r="K163" s="2">
        <v>1.6873400000000001</v>
      </c>
      <c r="L163" s="2">
        <v>0.31225000000000003</v>
      </c>
      <c r="M163" s="2">
        <v>46.674520000000001</v>
      </c>
      <c r="N163" s="2">
        <v>102.0638</v>
      </c>
      <c r="O163" s="2">
        <v>8440</v>
      </c>
      <c r="P163" s="2">
        <v>26307</v>
      </c>
      <c r="Q163" s="2">
        <v>-85</v>
      </c>
      <c r="R163" s="132" t="s">
        <v>221</v>
      </c>
      <c r="S163" s="2">
        <v>12.028409999999999</v>
      </c>
      <c r="T163" s="2">
        <v>160</v>
      </c>
      <c r="U163" s="3">
        <v>39639.329513888886</v>
      </c>
    </row>
    <row r="164" spans="1:21" s="2" customFormat="1" x14ac:dyDescent="0.2">
      <c r="A164" s="2" t="s">
        <v>222</v>
      </c>
      <c r="B164" s="2">
        <v>1.01319</v>
      </c>
      <c r="C164" s="2">
        <v>0.33904000000000001</v>
      </c>
      <c r="D164" s="2">
        <v>17.804390000000001</v>
      </c>
      <c r="E164" s="2">
        <v>21.47043</v>
      </c>
      <c r="F164" s="2">
        <v>1.0000000000000001E-5</v>
      </c>
      <c r="G164" s="2">
        <v>12.99006</v>
      </c>
      <c r="H164" s="2">
        <v>1.9050000000000001E-2</v>
      </c>
      <c r="I164" s="2">
        <v>1.541E-2</v>
      </c>
      <c r="J164" s="2">
        <v>0</v>
      </c>
      <c r="K164" s="2">
        <v>0.35905999999999999</v>
      </c>
      <c r="L164" s="2">
        <v>0</v>
      </c>
      <c r="M164" s="2">
        <v>46.18047</v>
      </c>
      <c r="N164" s="2">
        <v>100.19110000000001</v>
      </c>
      <c r="O164" s="2">
        <v>8439.7000000000007</v>
      </c>
      <c r="P164" s="2">
        <v>26301.7</v>
      </c>
      <c r="Q164" s="2">
        <v>-85</v>
      </c>
      <c r="R164" s="132" t="s">
        <v>221</v>
      </c>
      <c r="S164" s="2">
        <v>11.863009999999999</v>
      </c>
      <c r="T164" s="2">
        <v>161</v>
      </c>
      <c r="U164" s="3">
        <v>39639.332696759258</v>
      </c>
    </row>
    <row r="165" spans="1:21" s="2" customFormat="1" x14ac:dyDescent="0.2">
      <c r="A165" s="2" t="s">
        <v>223</v>
      </c>
      <c r="B165" s="2">
        <v>0.84943999999999997</v>
      </c>
      <c r="C165" s="2">
        <v>0.32435999999999998</v>
      </c>
      <c r="D165" s="2">
        <v>17.93853</v>
      </c>
      <c r="E165" s="2">
        <v>21.457809999999998</v>
      </c>
      <c r="F165" s="2">
        <v>0</v>
      </c>
      <c r="G165" s="2">
        <v>13.038040000000001</v>
      </c>
      <c r="H165" s="2">
        <v>2.1149999999999999E-2</v>
      </c>
      <c r="I165" s="2">
        <v>6.5599999999999999E-3</v>
      </c>
      <c r="J165" s="2">
        <v>0</v>
      </c>
      <c r="K165" s="2">
        <v>0.35642000000000001</v>
      </c>
      <c r="L165" s="2">
        <v>1.7819999999999999E-2</v>
      </c>
      <c r="M165" s="2">
        <v>46.241070000000001</v>
      </c>
      <c r="N165" s="2">
        <v>100.2512</v>
      </c>
      <c r="O165" s="2">
        <v>8439.2999999999993</v>
      </c>
      <c r="P165" s="2">
        <v>26296.3</v>
      </c>
      <c r="Q165" s="2">
        <v>-85</v>
      </c>
      <c r="R165" s="132" t="s">
        <v>221</v>
      </c>
      <c r="S165" s="2">
        <v>11.877750000000001</v>
      </c>
      <c r="T165" s="2">
        <v>162</v>
      </c>
      <c r="U165" s="3">
        <v>39639.335717592592</v>
      </c>
    </row>
    <row r="166" spans="1:21" s="2" customFormat="1" x14ac:dyDescent="0.2">
      <c r="A166" s="2" t="s">
        <v>224</v>
      </c>
      <c r="B166" s="2">
        <v>0.53319000000000005</v>
      </c>
      <c r="C166" s="2">
        <v>0.29820999999999998</v>
      </c>
      <c r="D166" s="2">
        <v>18.327660000000002</v>
      </c>
      <c r="E166" s="2">
        <v>20.877109999999998</v>
      </c>
      <c r="F166" s="2">
        <v>6.3499999999999997E-3</v>
      </c>
      <c r="G166" s="2">
        <v>13.71326</v>
      </c>
      <c r="H166" s="2">
        <v>1.4749999999999999E-2</v>
      </c>
      <c r="I166" s="2">
        <v>9.3900000000000008E-3</v>
      </c>
      <c r="J166" s="2">
        <v>0</v>
      </c>
      <c r="K166" s="2">
        <v>0.31894</v>
      </c>
      <c r="L166" s="2">
        <v>2.7320000000000001E-2</v>
      </c>
      <c r="M166" s="2">
        <v>46.058509999999998</v>
      </c>
      <c r="N166" s="2">
        <v>100.18470000000001</v>
      </c>
      <c r="O166" s="2">
        <v>8439</v>
      </c>
      <c r="P166" s="2">
        <v>26291</v>
      </c>
      <c r="Q166" s="2">
        <v>-85</v>
      </c>
      <c r="R166" s="132" t="s">
        <v>221</v>
      </c>
      <c r="S166" s="2">
        <v>11.923450000000001</v>
      </c>
      <c r="T166" s="2">
        <v>163</v>
      </c>
      <c r="U166" s="3">
        <v>39639.33871527778</v>
      </c>
    </row>
    <row r="167" spans="1:21" s="2" customFormat="1" x14ac:dyDescent="0.2">
      <c r="A167" s="2" t="s">
        <v>225</v>
      </c>
      <c r="B167" s="2">
        <v>0.58726</v>
      </c>
      <c r="C167" s="2">
        <v>0.25308000000000003</v>
      </c>
      <c r="D167" s="2">
        <v>18.410959999999999</v>
      </c>
      <c r="E167" s="2">
        <v>20.948499999999999</v>
      </c>
      <c r="F167" s="2">
        <v>6.7400000000000003E-3</v>
      </c>
      <c r="G167" s="2">
        <v>13.599299999999999</v>
      </c>
      <c r="H167" s="2">
        <v>9.2099999999999994E-3</v>
      </c>
      <c r="I167" s="2">
        <v>1.601E-2</v>
      </c>
      <c r="J167" s="2">
        <v>4.6499999999999996E-3</v>
      </c>
      <c r="K167" s="2">
        <v>0.30590000000000001</v>
      </c>
      <c r="L167" s="2">
        <v>0</v>
      </c>
      <c r="M167" s="2">
        <v>46.145479999999999</v>
      </c>
      <c r="N167" s="2">
        <v>100.2871</v>
      </c>
      <c r="O167" s="2">
        <v>8438.7000000000007</v>
      </c>
      <c r="P167" s="2">
        <v>26285.7</v>
      </c>
      <c r="Q167" s="2">
        <v>-85</v>
      </c>
      <c r="R167" s="132" t="s">
        <v>221</v>
      </c>
      <c r="S167" s="2">
        <v>11.917619999999999</v>
      </c>
      <c r="T167" s="2">
        <v>164</v>
      </c>
      <c r="U167" s="3">
        <v>39639.341747685183</v>
      </c>
    </row>
    <row r="168" spans="1:21" s="2" customFormat="1" x14ac:dyDescent="0.2">
      <c r="A168" s="2" t="s">
        <v>226</v>
      </c>
      <c r="B168" s="2">
        <v>0.58501000000000003</v>
      </c>
      <c r="C168" s="2">
        <v>0.26945999999999998</v>
      </c>
      <c r="D168" s="2">
        <v>18.3841</v>
      </c>
      <c r="E168" s="2">
        <v>20.979590000000002</v>
      </c>
      <c r="F168" s="2">
        <v>2.1199999999999999E-3</v>
      </c>
      <c r="G168" s="2">
        <v>13.62107</v>
      </c>
      <c r="H168" s="2">
        <v>1.925E-2</v>
      </c>
      <c r="I168" s="2">
        <v>0</v>
      </c>
      <c r="J168" s="2">
        <v>2.4410000000000001E-2</v>
      </c>
      <c r="K168" s="2">
        <v>0.30707000000000001</v>
      </c>
      <c r="L168" s="2">
        <v>1.158E-2</v>
      </c>
      <c r="M168" s="2">
        <v>46.185989999999997</v>
      </c>
      <c r="N168" s="2">
        <v>100.3896</v>
      </c>
      <c r="O168" s="2">
        <v>8438.2999999999993</v>
      </c>
      <c r="P168" s="2">
        <v>26280.3</v>
      </c>
      <c r="Q168" s="2">
        <v>-85</v>
      </c>
      <c r="R168" s="132" t="s">
        <v>221</v>
      </c>
      <c r="S168" s="2">
        <v>11.936590000000001</v>
      </c>
      <c r="T168" s="2">
        <v>165</v>
      </c>
      <c r="U168" s="3">
        <v>39639.344768518517</v>
      </c>
    </row>
    <row r="169" spans="1:21" s="2" customFormat="1" x14ac:dyDescent="0.2">
      <c r="A169" s="2" t="s">
        <v>227</v>
      </c>
      <c r="B169" s="2">
        <v>0.57538</v>
      </c>
      <c r="C169" s="2">
        <v>0.25847999999999999</v>
      </c>
      <c r="D169" s="2">
        <v>18.215389999999999</v>
      </c>
      <c r="E169" s="2">
        <v>20.868410000000001</v>
      </c>
      <c r="F169" s="2">
        <v>9.2399999999999999E-3</v>
      </c>
      <c r="G169" s="2">
        <v>13.512259999999999</v>
      </c>
      <c r="H169" s="2">
        <v>2.3300000000000001E-2</v>
      </c>
      <c r="I169" s="2">
        <v>1.7610000000000001E-2</v>
      </c>
      <c r="J169" s="2">
        <v>7.5900000000000004E-3</v>
      </c>
      <c r="K169" s="2">
        <v>0.27590999999999999</v>
      </c>
      <c r="L169" s="2">
        <v>1.515E-2</v>
      </c>
      <c r="M169" s="2">
        <v>45.854840000000003</v>
      </c>
      <c r="N169" s="2">
        <v>99.633570000000006</v>
      </c>
      <c r="O169" s="2">
        <v>8438</v>
      </c>
      <c r="P169" s="2">
        <v>26275</v>
      </c>
      <c r="Q169" s="2">
        <v>-85</v>
      </c>
      <c r="R169" s="132" t="s">
        <v>221</v>
      </c>
      <c r="S169" s="2">
        <v>11.84371</v>
      </c>
      <c r="T169" s="2">
        <v>166</v>
      </c>
      <c r="U169" s="3">
        <v>39639.347754629627</v>
      </c>
    </row>
    <row r="170" spans="1:21" s="2" customFormat="1" x14ac:dyDescent="0.2">
      <c r="A170" s="2" t="s">
        <v>228</v>
      </c>
      <c r="B170" s="2">
        <v>0.12232999999999999</v>
      </c>
      <c r="C170" s="2">
        <v>17.652999999999999</v>
      </c>
      <c r="D170" s="2">
        <v>1.1430400000000001</v>
      </c>
      <c r="E170" s="2">
        <v>17.270479999999999</v>
      </c>
      <c r="F170" s="2">
        <v>6.1690000000000002E-2</v>
      </c>
      <c r="G170" s="2">
        <v>0.55576999999999999</v>
      </c>
      <c r="H170" s="2">
        <v>1.489E-2</v>
      </c>
      <c r="I170" s="2">
        <v>8.967E-2</v>
      </c>
      <c r="J170" s="2">
        <v>0.14774000000000001</v>
      </c>
      <c r="K170" s="2">
        <v>21.724699999999999</v>
      </c>
      <c r="L170" s="2">
        <v>0.47499999999999998</v>
      </c>
      <c r="M170" s="2">
        <v>39.040109999999999</v>
      </c>
      <c r="N170" s="2">
        <v>98.298419999999993</v>
      </c>
      <c r="O170" s="2">
        <v>-19288</v>
      </c>
      <c r="P170" s="2">
        <v>-1110</v>
      </c>
      <c r="Q170" s="2">
        <v>-96</v>
      </c>
      <c r="R170" s="132" t="s">
        <v>229</v>
      </c>
      <c r="S170" s="2">
        <v>13.787520000000001</v>
      </c>
      <c r="T170" s="2">
        <v>167</v>
      </c>
      <c r="U170" s="3">
        <v>39639.350844907407</v>
      </c>
    </row>
    <row r="171" spans="1:21" s="2" customFormat="1" x14ac:dyDescent="0.2">
      <c r="A171" s="2" t="s">
        <v>230</v>
      </c>
      <c r="B171" s="2">
        <v>1.4069999999999999E-2</v>
      </c>
      <c r="C171" s="2">
        <v>19.333850000000002</v>
      </c>
      <c r="D171" s="2">
        <v>1.6800000000000001E-3</v>
      </c>
      <c r="E171" s="2">
        <v>17.31015</v>
      </c>
      <c r="F171" s="2">
        <v>0</v>
      </c>
      <c r="G171" s="2">
        <v>7.9699999999999997E-3</v>
      </c>
      <c r="H171" s="2">
        <v>3.5920000000000001E-2</v>
      </c>
      <c r="I171" s="2">
        <v>2.7890000000000002E-2</v>
      </c>
      <c r="J171" s="2">
        <v>0.17752000000000001</v>
      </c>
      <c r="K171" s="2">
        <v>22.277480000000001</v>
      </c>
      <c r="L171" s="2">
        <v>0.4713</v>
      </c>
      <c r="M171" s="2">
        <v>39.058439999999997</v>
      </c>
      <c r="N171" s="2">
        <v>98.716269999999994</v>
      </c>
      <c r="O171" s="2">
        <v>-19278</v>
      </c>
      <c r="P171" s="2">
        <v>-1122.8</v>
      </c>
      <c r="Q171" s="2">
        <v>-96</v>
      </c>
      <c r="R171" s="132" t="s">
        <v>229</v>
      </c>
      <c r="S171" s="2">
        <v>13.85394</v>
      </c>
      <c r="T171" s="2">
        <v>168</v>
      </c>
      <c r="U171" s="3">
        <v>39639.354062500002</v>
      </c>
    </row>
    <row r="172" spans="1:21" s="2" customFormat="1" x14ac:dyDescent="0.2">
      <c r="A172" s="2" t="s">
        <v>231</v>
      </c>
      <c r="B172" s="2">
        <v>0</v>
      </c>
      <c r="C172" s="2">
        <v>19.39226</v>
      </c>
      <c r="D172" s="2">
        <v>0</v>
      </c>
      <c r="E172" s="2">
        <v>17.351410000000001</v>
      </c>
      <c r="F172" s="2">
        <v>2.14E-3</v>
      </c>
      <c r="G172" s="2">
        <v>5.8199999999999997E-3</v>
      </c>
      <c r="H172" s="2">
        <v>6.96E-3</v>
      </c>
      <c r="I172" s="2">
        <v>0</v>
      </c>
      <c r="J172" s="2">
        <v>0.18132999999999999</v>
      </c>
      <c r="K172" s="2">
        <v>22.140879999999999</v>
      </c>
      <c r="L172" s="2">
        <v>0.49565999999999999</v>
      </c>
      <c r="M172" s="2">
        <v>39.072510000000001</v>
      </c>
      <c r="N172" s="2">
        <v>98.648960000000002</v>
      </c>
      <c r="O172" s="2">
        <v>-19268</v>
      </c>
      <c r="P172" s="2">
        <v>-1135.5</v>
      </c>
      <c r="Q172" s="2">
        <v>-96</v>
      </c>
      <c r="R172" s="132" t="s">
        <v>229</v>
      </c>
      <c r="S172" s="2">
        <v>13.82546</v>
      </c>
      <c r="T172" s="2">
        <v>169</v>
      </c>
      <c r="U172" s="3">
        <v>39639.357060185182</v>
      </c>
    </row>
    <row r="173" spans="1:21" s="2" customFormat="1" x14ac:dyDescent="0.2">
      <c r="A173" s="2" t="s">
        <v>232</v>
      </c>
      <c r="B173" s="2">
        <v>7.77E-3</v>
      </c>
      <c r="C173" s="2">
        <v>19.27037</v>
      </c>
      <c r="D173" s="2">
        <v>0</v>
      </c>
      <c r="E173" s="2">
        <v>17.36712</v>
      </c>
      <c r="F173" s="2">
        <v>9.7000000000000005E-4</v>
      </c>
      <c r="G173" s="2">
        <v>6.7499999999999999E-3</v>
      </c>
      <c r="H173" s="2">
        <v>8.4399999999999996E-3</v>
      </c>
      <c r="I173" s="2">
        <v>2.2880000000000001E-2</v>
      </c>
      <c r="J173" s="2">
        <v>0.15553</v>
      </c>
      <c r="K173" s="2">
        <v>22.035499999999999</v>
      </c>
      <c r="L173" s="2">
        <v>0.44581999999999999</v>
      </c>
      <c r="M173" s="2">
        <v>38.971510000000002</v>
      </c>
      <c r="N173" s="2">
        <v>98.292659999999998</v>
      </c>
      <c r="O173" s="2">
        <v>-19258</v>
      </c>
      <c r="P173" s="2">
        <v>-1148.3</v>
      </c>
      <c r="Q173" s="2">
        <v>-96</v>
      </c>
      <c r="R173" s="132" t="s">
        <v>229</v>
      </c>
      <c r="S173" s="2">
        <v>13.76374</v>
      </c>
      <c r="T173" s="2">
        <v>170</v>
      </c>
      <c r="U173" s="3">
        <v>39639.360069444447</v>
      </c>
    </row>
    <row r="174" spans="1:21" s="2" customFormat="1" x14ac:dyDescent="0.2">
      <c r="A174" s="2" t="s">
        <v>233</v>
      </c>
      <c r="B174" s="2">
        <v>1.295E-2</v>
      </c>
      <c r="C174" s="2">
        <v>19.173349999999999</v>
      </c>
      <c r="D174" s="2">
        <v>7.4099999999999999E-3</v>
      </c>
      <c r="E174" s="2">
        <v>17.35276</v>
      </c>
      <c r="F174" s="2">
        <v>0</v>
      </c>
      <c r="G174" s="2">
        <v>1.404E-2</v>
      </c>
      <c r="H174" s="2">
        <v>8.0099999999999998E-3</v>
      </c>
      <c r="I174" s="2">
        <v>1.8550000000000001E-2</v>
      </c>
      <c r="J174" s="2">
        <v>0.18892999999999999</v>
      </c>
      <c r="K174" s="2">
        <v>22.190799999999999</v>
      </c>
      <c r="L174" s="2">
        <v>0.43624000000000002</v>
      </c>
      <c r="M174" s="2">
        <v>38.954650000000001</v>
      </c>
      <c r="N174" s="2">
        <v>98.357690000000005</v>
      </c>
      <c r="O174" s="2">
        <v>-19248</v>
      </c>
      <c r="P174" s="2">
        <v>-1161</v>
      </c>
      <c r="Q174" s="2">
        <v>-96</v>
      </c>
      <c r="R174" s="132" t="s">
        <v>229</v>
      </c>
      <c r="S174" s="2">
        <v>13.796480000000001</v>
      </c>
      <c r="T174" s="2">
        <v>171</v>
      </c>
      <c r="U174" s="3">
        <v>39639.363043981481</v>
      </c>
    </row>
    <row r="175" spans="1:21" s="2" customFormat="1" x14ac:dyDescent="0.2">
      <c r="A175" s="2" t="s">
        <v>234</v>
      </c>
      <c r="B175" s="2">
        <v>0.11667</v>
      </c>
      <c r="C175" s="2">
        <v>0.72629999999999995</v>
      </c>
      <c r="D175" s="2">
        <v>0</v>
      </c>
      <c r="E175" s="2">
        <v>1.7569399999999999</v>
      </c>
      <c r="F175" s="2">
        <v>2.1199999999999999E-3</v>
      </c>
      <c r="G175" s="2">
        <v>7.8200000000000006E-3</v>
      </c>
      <c r="H175" s="2">
        <v>8.4999999999999995E-4</v>
      </c>
      <c r="I175" s="2">
        <v>9.6799999999999994E-3</v>
      </c>
      <c r="J175" s="2">
        <v>1.8370000000000001E-2</v>
      </c>
      <c r="K175" s="2">
        <v>28.70448</v>
      </c>
      <c r="L175" s="2">
        <v>28.214269999999999</v>
      </c>
      <c r="M175" s="2">
        <v>18.44575</v>
      </c>
      <c r="N175" s="2">
        <v>78.003240000000005</v>
      </c>
      <c r="O175" s="2">
        <v>-19468</v>
      </c>
      <c r="P175" s="2">
        <v>-1209</v>
      </c>
      <c r="Q175" s="2">
        <v>-96</v>
      </c>
      <c r="R175" s="132" t="s">
        <v>235</v>
      </c>
      <c r="S175" s="2">
        <v>17.193629999999999</v>
      </c>
      <c r="T175" s="2">
        <v>172</v>
      </c>
      <c r="U175" s="3">
        <v>39639.366099537037</v>
      </c>
    </row>
    <row r="176" spans="1:21" s="2" customFormat="1" x14ac:dyDescent="0.2">
      <c r="A176" s="2" t="s">
        <v>236</v>
      </c>
      <c r="B176" s="2">
        <v>0</v>
      </c>
      <c r="C176" s="2">
        <v>19.00121</v>
      </c>
      <c r="D176" s="2">
        <v>1.018E-2</v>
      </c>
      <c r="E176" s="2">
        <v>17.34656</v>
      </c>
      <c r="F176" s="2">
        <v>0</v>
      </c>
      <c r="G176" s="2">
        <v>4.3299999999999996E-3</v>
      </c>
      <c r="H176" s="2">
        <v>2.7140000000000001E-2</v>
      </c>
      <c r="I176" s="2">
        <v>1.2120000000000001E-2</v>
      </c>
      <c r="J176" s="2">
        <v>0.17129</v>
      </c>
      <c r="K176" s="2">
        <v>22.14387</v>
      </c>
      <c r="L176" s="2">
        <v>0.46421000000000001</v>
      </c>
      <c r="M176" s="2">
        <v>38.825899999999997</v>
      </c>
      <c r="N176" s="2">
        <v>98.006810000000002</v>
      </c>
      <c r="O176" s="2">
        <v>-19458.5</v>
      </c>
      <c r="P176" s="2">
        <v>-1227.5</v>
      </c>
      <c r="Q176" s="2">
        <v>-96</v>
      </c>
      <c r="R176" s="132" t="s">
        <v>235</v>
      </c>
      <c r="S176" s="2">
        <v>13.75515</v>
      </c>
      <c r="T176" s="2">
        <v>173</v>
      </c>
      <c r="U176" s="3">
        <v>39639.369317129633</v>
      </c>
    </row>
    <row r="177" spans="1:21" s="2" customFormat="1" x14ac:dyDescent="0.2">
      <c r="A177" s="2" t="s">
        <v>237</v>
      </c>
      <c r="B177" s="2">
        <v>7.28E-3</v>
      </c>
      <c r="C177" s="2">
        <v>19.03265</v>
      </c>
      <c r="D177" s="2">
        <v>2.0969999999999999E-2</v>
      </c>
      <c r="E177" s="2">
        <v>17.273140000000001</v>
      </c>
      <c r="F177" s="2">
        <v>1.16E-3</v>
      </c>
      <c r="G177" s="2">
        <v>1.312E-2</v>
      </c>
      <c r="H177" s="2">
        <v>4.0030000000000003E-2</v>
      </c>
      <c r="I177" s="2">
        <v>6.0089999999999998E-2</v>
      </c>
      <c r="J177" s="2">
        <v>0.18149000000000001</v>
      </c>
      <c r="K177" s="2">
        <v>22.552969999999998</v>
      </c>
      <c r="L177" s="2">
        <v>0.48885000000000001</v>
      </c>
      <c r="M177" s="2">
        <v>38.938279999999999</v>
      </c>
      <c r="N177" s="2">
        <v>98.610050000000001</v>
      </c>
      <c r="O177" s="2">
        <v>-19449</v>
      </c>
      <c r="P177" s="2">
        <v>-1246</v>
      </c>
      <c r="Q177" s="2">
        <v>-96</v>
      </c>
      <c r="R177" s="132" t="s">
        <v>235</v>
      </c>
      <c r="S177" s="2">
        <v>13.89284</v>
      </c>
      <c r="T177" s="2">
        <v>174</v>
      </c>
      <c r="U177" s="3">
        <v>39639.37232638889</v>
      </c>
    </row>
    <row r="178" spans="1:21" s="2" customFormat="1" x14ac:dyDescent="0.2">
      <c r="A178" s="2" t="s">
        <v>238</v>
      </c>
      <c r="B178" s="2">
        <v>0.19334999999999999</v>
      </c>
      <c r="C178" s="2">
        <v>8.8358799999999995</v>
      </c>
      <c r="D178" s="2">
        <v>2.16587</v>
      </c>
      <c r="E178" s="2">
        <v>21.922889999999999</v>
      </c>
      <c r="F178" s="2">
        <v>3.4199999999999999E-3</v>
      </c>
      <c r="G178" s="2">
        <v>13.280749999999999</v>
      </c>
      <c r="H178" s="2">
        <v>0.92559000000000002</v>
      </c>
      <c r="I178" s="2">
        <v>0.62253000000000003</v>
      </c>
      <c r="J178" s="2">
        <v>4.5170000000000002E-2</v>
      </c>
      <c r="K178" s="2">
        <v>8.0350900000000003</v>
      </c>
      <c r="L178" s="2">
        <v>0.15714</v>
      </c>
      <c r="M178" s="2">
        <v>41.354880000000001</v>
      </c>
      <c r="N178" s="2">
        <v>97.542559999999995</v>
      </c>
      <c r="O178" s="2">
        <v>-13050</v>
      </c>
      <c r="P178" s="2">
        <v>4309</v>
      </c>
      <c r="Q178" s="2">
        <v>-100</v>
      </c>
      <c r="R178" s="132" t="s">
        <v>239</v>
      </c>
      <c r="S178" s="2">
        <v>12.89499</v>
      </c>
      <c r="T178" s="2">
        <v>175</v>
      </c>
      <c r="U178" s="3">
        <v>39639.375381944446</v>
      </c>
    </row>
    <row r="179" spans="1:21" s="2" customFormat="1" x14ac:dyDescent="0.2">
      <c r="A179" s="2" t="s">
        <v>240</v>
      </c>
      <c r="B179" s="2">
        <v>0.26595999999999997</v>
      </c>
      <c r="C179" s="2">
        <v>8.7547499999999996</v>
      </c>
      <c r="D179" s="2">
        <v>2.2365300000000001</v>
      </c>
      <c r="E179" s="2">
        <v>21.90268</v>
      </c>
      <c r="F179" s="2">
        <v>3.8E-3</v>
      </c>
      <c r="G179" s="2">
        <v>13.270009999999999</v>
      </c>
      <c r="H179" s="2">
        <v>1.19049</v>
      </c>
      <c r="I179" s="2">
        <v>0.68906999999999996</v>
      </c>
      <c r="J179" s="2">
        <v>0.10278</v>
      </c>
      <c r="K179" s="2">
        <v>9.0299999999999994</v>
      </c>
      <c r="L179" s="2">
        <v>0.12114999999999999</v>
      </c>
      <c r="M179" s="2">
        <v>41.862050000000004</v>
      </c>
      <c r="N179" s="2">
        <v>99.429259999999999</v>
      </c>
      <c r="O179" s="2">
        <v>-13049</v>
      </c>
      <c r="P179" s="2">
        <v>4314.5</v>
      </c>
      <c r="Q179" s="2">
        <v>-100</v>
      </c>
      <c r="R179" s="132" t="s">
        <v>239</v>
      </c>
      <c r="S179" s="2">
        <v>13.27534</v>
      </c>
      <c r="T179" s="2">
        <v>176</v>
      </c>
      <c r="U179" s="3">
        <v>39639.378599537034</v>
      </c>
    </row>
    <row r="180" spans="1:21" s="2" customFormat="1" x14ac:dyDescent="0.2">
      <c r="A180" s="2" t="s">
        <v>241</v>
      </c>
      <c r="B180" s="2">
        <v>0.25183</v>
      </c>
      <c r="C180" s="2">
        <v>9.8529400000000003</v>
      </c>
      <c r="D180" s="2">
        <v>1.4197200000000001</v>
      </c>
      <c r="E180" s="2">
        <v>24.023070000000001</v>
      </c>
      <c r="F180" s="2">
        <v>2.375E-2</v>
      </c>
      <c r="G180" s="2">
        <v>14.037739999999999</v>
      </c>
      <c r="H180" s="2">
        <v>0.62577000000000005</v>
      </c>
      <c r="I180" s="2">
        <v>0.26528000000000002</v>
      </c>
      <c r="J180" s="2">
        <v>3.542E-2</v>
      </c>
      <c r="K180" s="2">
        <v>5.2977100000000004</v>
      </c>
      <c r="L180" s="2">
        <v>0.10680000000000001</v>
      </c>
      <c r="M180" s="2">
        <v>42.914299999999997</v>
      </c>
      <c r="N180" s="2">
        <v>98.854320000000001</v>
      </c>
      <c r="O180" s="2">
        <v>-13048</v>
      </c>
      <c r="P180" s="2">
        <v>4320</v>
      </c>
      <c r="Q180" s="2">
        <v>-100</v>
      </c>
      <c r="R180" s="132" t="s">
        <v>239</v>
      </c>
      <c r="S180" s="2">
        <v>12.62055</v>
      </c>
      <c r="T180" s="2">
        <v>177</v>
      </c>
      <c r="U180" s="3">
        <v>39639.381597222222</v>
      </c>
    </row>
    <row r="181" spans="1:21" s="2" customFormat="1" x14ac:dyDescent="0.2">
      <c r="A181" s="2" t="s">
        <v>242</v>
      </c>
      <c r="B181" s="2">
        <v>2.095E-2</v>
      </c>
      <c r="C181" s="2">
        <v>19.173380000000002</v>
      </c>
      <c r="D181" s="2">
        <v>4.4880000000000003E-2</v>
      </c>
      <c r="E181" s="2">
        <v>17.824909999999999</v>
      </c>
      <c r="F181" s="2">
        <v>6.2199999999999998E-3</v>
      </c>
      <c r="G181" s="2">
        <v>0.95823999999999998</v>
      </c>
      <c r="H181" s="2">
        <v>4.7419999999999997E-2</v>
      </c>
      <c r="I181" s="2">
        <v>3.6639999999999999E-2</v>
      </c>
      <c r="J181" s="2">
        <v>0.18253</v>
      </c>
      <c r="K181" s="2">
        <v>20.579540000000001</v>
      </c>
      <c r="L181" s="2">
        <v>0.58479999999999999</v>
      </c>
      <c r="M181" s="2">
        <v>39.519129999999997</v>
      </c>
      <c r="N181" s="2">
        <v>98.978650000000002</v>
      </c>
      <c r="O181" s="2">
        <v>-13060</v>
      </c>
      <c r="P181" s="2">
        <v>4336</v>
      </c>
      <c r="Q181" s="2">
        <v>-100</v>
      </c>
      <c r="R181" s="132" t="s">
        <v>243</v>
      </c>
      <c r="S181" s="2">
        <v>13.73808</v>
      </c>
      <c r="T181" s="2">
        <v>178</v>
      </c>
      <c r="U181" s="3">
        <v>39639.384629629632</v>
      </c>
    </row>
    <row r="182" spans="1:21" s="2" customFormat="1" x14ac:dyDescent="0.2">
      <c r="A182" s="2" t="s">
        <v>244</v>
      </c>
      <c r="B182" s="2">
        <v>1.8460000000000001E-2</v>
      </c>
      <c r="C182" s="2">
        <v>19.490970000000001</v>
      </c>
      <c r="D182" s="2">
        <v>5.5120000000000002E-2</v>
      </c>
      <c r="E182" s="2">
        <v>17.434329999999999</v>
      </c>
      <c r="F182" s="2">
        <v>1.2460000000000001E-2</v>
      </c>
      <c r="G182" s="2">
        <v>0.21149000000000001</v>
      </c>
      <c r="H182" s="2">
        <v>9.1749999999999998E-2</v>
      </c>
      <c r="I182" s="2">
        <v>5.1670000000000001E-2</v>
      </c>
      <c r="J182" s="2">
        <v>0.18984000000000001</v>
      </c>
      <c r="K182" s="2">
        <v>20.884399999999999</v>
      </c>
      <c r="L182" s="2">
        <v>0.60511000000000004</v>
      </c>
      <c r="M182" s="2">
        <v>39.126170000000002</v>
      </c>
      <c r="N182" s="2">
        <v>98.171779999999998</v>
      </c>
      <c r="O182" s="2">
        <v>-13060</v>
      </c>
      <c r="P182" s="2">
        <v>4326</v>
      </c>
      <c r="Q182" s="2">
        <v>-100</v>
      </c>
      <c r="R182" s="132" t="s">
        <v>243</v>
      </c>
      <c r="S182" s="2">
        <v>13.6431</v>
      </c>
      <c r="T182" s="2">
        <v>179</v>
      </c>
      <c r="U182" s="3">
        <v>39639.387812499997</v>
      </c>
    </row>
    <row r="183" spans="1:21" s="2" customFormat="1" x14ac:dyDescent="0.2">
      <c r="A183" s="2" t="s">
        <v>245</v>
      </c>
      <c r="B183" s="2">
        <v>8.4899999999999993E-3</v>
      </c>
      <c r="C183" s="2">
        <v>19.711659999999998</v>
      </c>
      <c r="D183" s="2">
        <v>4.3400000000000001E-3</v>
      </c>
      <c r="E183" s="2">
        <v>17.693950000000001</v>
      </c>
      <c r="F183" s="2">
        <v>5.8E-4</v>
      </c>
      <c r="G183" s="2">
        <v>0.27207999999999999</v>
      </c>
      <c r="H183" s="2">
        <v>2.547E-2</v>
      </c>
      <c r="I183" s="2">
        <v>2.3099999999999999E-2</v>
      </c>
      <c r="J183" s="2">
        <v>0.20336000000000001</v>
      </c>
      <c r="K183" s="2">
        <v>20.621729999999999</v>
      </c>
      <c r="L183" s="2">
        <v>0.59665999999999997</v>
      </c>
      <c r="M183" s="2">
        <v>39.409280000000003</v>
      </c>
      <c r="N183" s="2">
        <v>98.570719999999994</v>
      </c>
      <c r="O183" s="2">
        <v>-13060</v>
      </c>
      <c r="P183" s="2">
        <v>4316</v>
      </c>
      <c r="Q183" s="2">
        <v>-100</v>
      </c>
      <c r="R183" s="132" t="s">
        <v>243</v>
      </c>
      <c r="S183" s="2">
        <v>13.64202</v>
      </c>
      <c r="T183" s="2">
        <v>180</v>
      </c>
      <c r="U183" s="3">
        <v>39639.390821759262</v>
      </c>
    </row>
    <row r="184" spans="1:21" s="2" customFormat="1" x14ac:dyDescent="0.2">
      <c r="A184" s="2" t="s">
        <v>246</v>
      </c>
      <c r="B184" s="2">
        <v>2.2599999999999999E-3</v>
      </c>
      <c r="C184" s="2">
        <v>18.744789999999998</v>
      </c>
      <c r="D184" s="2">
        <v>0.10943</v>
      </c>
      <c r="E184" s="2">
        <v>17.58615</v>
      </c>
      <c r="F184" s="2">
        <v>6.79E-3</v>
      </c>
      <c r="G184" s="2">
        <v>1.2151400000000001</v>
      </c>
      <c r="H184" s="2">
        <v>0.20068</v>
      </c>
      <c r="I184" s="2">
        <v>0.2366</v>
      </c>
      <c r="J184" s="2">
        <v>0.17680999999999999</v>
      </c>
      <c r="K184" s="2">
        <v>21.04156</v>
      </c>
      <c r="L184" s="2">
        <v>0.58133999999999997</v>
      </c>
      <c r="M184" s="2">
        <v>39.442979999999999</v>
      </c>
      <c r="N184" s="2">
        <v>99.344539999999995</v>
      </c>
      <c r="O184" s="2">
        <v>-13060</v>
      </c>
      <c r="P184" s="2">
        <v>4306</v>
      </c>
      <c r="Q184" s="2">
        <v>-100</v>
      </c>
      <c r="R184" s="132" t="s">
        <v>243</v>
      </c>
      <c r="S184" s="2">
        <v>13.90438</v>
      </c>
      <c r="T184" s="2">
        <v>181</v>
      </c>
      <c r="U184" s="3">
        <v>39639.393819444442</v>
      </c>
    </row>
    <row r="185" spans="1:21" s="2" customFormat="1" x14ac:dyDescent="0.2">
      <c r="A185" s="2" t="s">
        <v>247</v>
      </c>
      <c r="B185" s="2">
        <v>0.22619</v>
      </c>
      <c r="C185" s="2">
        <v>9.2808100000000007</v>
      </c>
      <c r="D185" s="2">
        <v>0.86751</v>
      </c>
      <c r="E185" s="2">
        <v>24.479279999999999</v>
      </c>
      <c r="F185" s="2">
        <v>1.61E-2</v>
      </c>
      <c r="G185" s="2">
        <v>15.832649999999999</v>
      </c>
      <c r="H185" s="2">
        <v>0.29909000000000002</v>
      </c>
      <c r="I185" s="2">
        <v>0.22627</v>
      </c>
      <c r="J185" s="2">
        <v>2.4670000000000001E-2</v>
      </c>
      <c r="K185" s="2">
        <v>4.2990599999999999</v>
      </c>
      <c r="L185" s="2">
        <v>7.0489999999999997E-2</v>
      </c>
      <c r="M185" s="2">
        <v>42.73695</v>
      </c>
      <c r="N185" s="2">
        <v>98.359059999999999</v>
      </c>
      <c r="O185" s="2">
        <v>-13042</v>
      </c>
      <c r="P185" s="2">
        <v>4350</v>
      </c>
      <c r="Q185" s="2">
        <v>-100</v>
      </c>
      <c r="R185" s="132" t="s">
        <v>248</v>
      </c>
      <c r="S185" s="2">
        <v>12.530760000000001</v>
      </c>
      <c r="T185" s="2">
        <v>182</v>
      </c>
      <c r="U185" s="3">
        <v>39639.396863425929</v>
      </c>
    </row>
    <row r="186" spans="1:21" s="2" customFormat="1" x14ac:dyDescent="0.2">
      <c r="A186" s="2" t="s">
        <v>249</v>
      </c>
      <c r="B186" s="2">
        <v>0.19805</v>
      </c>
      <c r="C186" s="2">
        <v>9.3759300000000003</v>
      </c>
      <c r="D186" s="2">
        <v>0.65839000000000003</v>
      </c>
      <c r="E186" s="2">
        <v>24.579560000000001</v>
      </c>
      <c r="F186" s="2">
        <v>2.1099999999999999E-3</v>
      </c>
      <c r="G186" s="2">
        <v>15.807169999999999</v>
      </c>
      <c r="H186" s="2">
        <v>0.22317999999999999</v>
      </c>
      <c r="I186" s="2">
        <v>0.21113999999999999</v>
      </c>
      <c r="J186" s="2">
        <v>6.3250000000000001E-2</v>
      </c>
      <c r="K186" s="2">
        <v>4.2645600000000004</v>
      </c>
      <c r="L186" s="2">
        <v>9.5899999999999999E-2</v>
      </c>
      <c r="M186" s="2">
        <v>42.655540000000002</v>
      </c>
      <c r="N186" s="2">
        <v>98.134770000000003</v>
      </c>
      <c r="O186" s="2">
        <v>-13045</v>
      </c>
      <c r="P186" s="2">
        <v>4353.5</v>
      </c>
      <c r="Q186" s="2">
        <v>-100</v>
      </c>
      <c r="R186" s="132" t="s">
        <v>248</v>
      </c>
      <c r="S186" s="2">
        <v>12.499129999999999</v>
      </c>
      <c r="T186" s="2">
        <v>183</v>
      </c>
      <c r="U186" s="3">
        <v>39639.400034722225</v>
      </c>
    </row>
    <row r="187" spans="1:21" s="2" customFormat="1" x14ac:dyDescent="0.2">
      <c r="A187" s="2" t="s">
        <v>250</v>
      </c>
      <c r="B187" s="2">
        <v>0.11776</v>
      </c>
      <c r="C187" s="2">
        <v>14.47405</v>
      </c>
      <c r="D187" s="2">
        <v>1.0613999999999999</v>
      </c>
      <c r="E187" s="2">
        <v>21.410409999999999</v>
      </c>
      <c r="F187" s="2">
        <v>1.0000000000000001E-5</v>
      </c>
      <c r="G187" s="2">
        <v>7.1752599999999997</v>
      </c>
      <c r="H187" s="2">
        <v>0.48583999999999999</v>
      </c>
      <c r="I187" s="2">
        <v>0.24398</v>
      </c>
      <c r="J187" s="2">
        <v>8.3760000000000001E-2</v>
      </c>
      <c r="K187" s="2">
        <v>11.7064</v>
      </c>
      <c r="L187" s="2">
        <v>0.31825999999999999</v>
      </c>
      <c r="M187" s="2">
        <v>41.674289999999999</v>
      </c>
      <c r="N187" s="2">
        <v>98.751429999999999</v>
      </c>
      <c r="O187" s="2">
        <v>-13048</v>
      </c>
      <c r="P187" s="2">
        <v>4357</v>
      </c>
      <c r="Q187" s="2">
        <v>-100</v>
      </c>
      <c r="R187" s="132" t="s">
        <v>248</v>
      </c>
      <c r="S187" s="2">
        <v>12.97343</v>
      </c>
      <c r="T187" s="2">
        <v>184</v>
      </c>
      <c r="U187" s="3">
        <v>39639.403067129628</v>
      </c>
    </row>
    <row r="188" spans="1:21" s="2" customFormat="1" x14ac:dyDescent="0.2">
      <c r="A188" s="2" t="s">
        <v>251</v>
      </c>
      <c r="B188" s="2">
        <v>7.5599999999999999E-3</v>
      </c>
      <c r="C188" s="2">
        <v>18.644739999999999</v>
      </c>
      <c r="D188" s="2">
        <v>6.2770000000000006E-2</v>
      </c>
      <c r="E188" s="2">
        <v>17.17464</v>
      </c>
      <c r="F188" s="2">
        <v>2.8999999999999998E-3</v>
      </c>
      <c r="G188" s="2">
        <v>0</v>
      </c>
      <c r="H188" s="2">
        <v>5.3600000000000002E-3</v>
      </c>
      <c r="I188" s="2">
        <v>3.7319999999999999E-2</v>
      </c>
      <c r="J188" s="2">
        <v>0.18264</v>
      </c>
      <c r="K188" s="2">
        <v>22.383430000000001</v>
      </c>
      <c r="L188" s="2">
        <v>0.39126</v>
      </c>
      <c r="M188" s="2">
        <v>38.494010000000003</v>
      </c>
      <c r="N188" s="2">
        <v>97.386619999999994</v>
      </c>
      <c r="O188" s="2">
        <v>-12545</v>
      </c>
      <c r="P188" s="2">
        <v>4553</v>
      </c>
      <c r="Q188" s="2">
        <v>-100</v>
      </c>
      <c r="R188" s="132" t="s">
        <v>252</v>
      </c>
      <c r="S188" s="2">
        <v>13.71564</v>
      </c>
      <c r="T188" s="2">
        <v>185</v>
      </c>
      <c r="U188" s="3">
        <v>39639.406122685185</v>
      </c>
    </row>
    <row r="189" spans="1:21" s="2" customFormat="1" x14ac:dyDescent="0.2">
      <c r="A189" s="2" t="s">
        <v>253</v>
      </c>
      <c r="B189" s="2">
        <v>2.4599999999999999E-3</v>
      </c>
      <c r="C189" s="2">
        <v>19.24832</v>
      </c>
      <c r="D189" s="2">
        <v>0</v>
      </c>
      <c r="E189" s="2">
        <v>17.410150000000002</v>
      </c>
      <c r="F189" s="2">
        <v>0</v>
      </c>
      <c r="G189" s="2">
        <v>1.2290000000000001E-2</v>
      </c>
      <c r="H189" s="2">
        <v>6.0000000000000001E-3</v>
      </c>
      <c r="I189" s="2">
        <v>7.4999999999999997E-3</v>
      </c>
      <c r="J189" s="2">
        <v>0.15812000000000001</v>
      </c>
      <c r="K189" s="2">
        <v>22.289490000000001</v>
      </c>
      <c r="L189" s="2">
        <v>0.44858999999999999</v>
      </c>
      <c r="M189" s="2">
        <v>39.064120000000003</v>
      </c>
      <c r="N189" s="2">
        <v>98.647030000000001</v>
      </c>
      <c r="O189" s="2">
        <v>-12559.5</v>
      </c>
      <c r="P189" s="2">
        <v>4541.5</v>
      </c>
      <c r="Q189" s="2">
        <v>-100</v>
      </c>
      <c r="R189" s="132" t="s">
        <v>252</v>
      </c>
      <c r="S189" s="2">
        <v>13.833729999999999</v>
      </c>
      <c r="T189" s="2">
        <v>186</v>
      </c>
      <c r="U189" s="3">
        <v>39639.409305555557</v>
      </c>
    </row>
    <row r="190" spans="1:21" s="2" customFormat="1" x14ac:dyDescent="0.2">
      <c r="A190" s="2" t="s">
        <v>254</v>
      </c>
      <c r="B190" s="2">
        <v>1.09E-2</v>
      </c>
      <c r="C190" s="2">
        <v>19.1648</v>
      </c>
      <c r="D190" s="2">
        <v>0</v>
      </c>
      <c r="E190" s="2">
        <v>17.479050000000001</v>
      </c>
      <c r="F190" s="2">
        <v>2.5200000000000001E-3</v>
      </c>
      <c r="G190" s="2">
        <v>2.2499999999999998E-3</v>
      </c>
      <c r="H190" s="2">
        <v>7.7000000000000002E-3</v>
      </c>
      <c r="I190" s="2">
        <v>9.9100000000000004E-3</v>
      </c>
      <c r="J190" s="2">
        <v>0.18243000000000001</v>
      </c>
      <c r="K190" s="2">
        <v>22.169219999999999</v>
      </c>
      <c r="L190" s="2">
        <v>0.38136999999999999</v>
      </c>
      <c r="M190" s="2">
        <v>39.040570000000002</v>
      </c>
      <c r="N190" s="2">
        <v>98.450720000000004</v>
      </c>
      <c r="O190" s="2">
        <v>-12574</v>
      </c>
      <c r="P190" s="2">
        <v>4530</v>
      </c>
      <c r="Q190" s="2">
        <v>-100</v>
      </c>
      <c r="R190" s="132" t="s">
        <v>252</v>
      </c>
      <c r="S190" s="2">
        <v>13.790609999999999</v>
      </c>
      <c r="T190" s="2">
        <v>187</v>
      </c>
      <c r="U190" s="3">
        <v>39639.412314814814</v>
      </c>
    </row>
    <row r="191" spans="1:21" s="2" customFormat="1" x14ac:dyDescent="0.2">
      <c r="A191" s="2" t="s">
        <v>255</v>
      </c>
      <c r="B191" s="2">
        <v>4.4799999999999996E-3</v>
      </c>
      <c r="C191" s="2">
        <v>19.190090000000001</v>
      </c>
      <c r="D191" s="2">
        <v>3.1700000000000001E-3</v>
      </c>
      <c r="E191" s="2">
        <v>17.38391</v>
      </c>
      <c r="F191" s="2">
        <v>2.32E-3</v>
      </c>
      <c r="G191" s="2">
        <v>2.5069999999999999E-2</v>
      </c>
      <c r="H191" s="2">
        <v>5.8040000000000001E-2</v>
      </c>
      <c r="I191" s="2">
        <v>1.273E-2</v>
      </c>
      <c r="J191" s="2">
        <v>0.1774</v>
      </c>
      <c r="K191" s="2">
        <v>22.471080000000001</v>
      </c>
      <c r="L191" s="2">
        <v>0.44818999999999998</v>
      </c>
      <c r="M191" s="2">
        <v>39.110759999999999</v>
      </c>
      <c r="N191" s="2">
        <v>98.887240000000006</v>
      </c>
      <c r="O191" s="2">
        <v>-12588.5</v>
      </c>
      <c r="P191" s="2">
        <v>4518.5</v>
      </c>
      <c r="Q191" s="2">
        <v>-100</v>
      </c>
      <c r="R191" s="132" t="s">
        <v>252</v>
      </c>
      <c r="S191" s="2">
        <v>13.899929999999999</v>
      </c>
      <c r="T191" s="2">
        <v>188</v>
      </c>
      <c r="U191" s="3">
        <v>39639.415324074071</v>
      </c>
    </row>
    <row r="192" spans="1:21" s="2" customFormat="1" x14ac:dyDescent="0.2">
      <c r="A192" s="2" t="s">
        <v>256</v>
      </c>
      <c r="B192" s="2">
        <v>0</v>
      </c>
      <c r="C192" s="2">
        <v>19.426729999999999</v>
      </c>
      <c r="D192" s="2">
        <v>0</v>
      </c>
      <c r="E192" s="2">
        <v>17.493289999999998</v>
      </c>
      <c r="F192" s="2">
        <v>0</v>
      </c>
      <c r="G192" s="2">
        <v>7.7600000000000002E-2</v>
      </c>
      <c r="H192" s="2">
        <v>1.6129999999999999E-2</v>
      </c>
      <c r="I192" s="2">
        <v>3.8999999999999998E-3</v>
      </c>
      <c r="J192" s="2">
        <v>0.18237</v>
      </c>
      <c r="K192" s="2">
        <v>21.947330000000001</v>
      </c>
      <c r="L192" s="2">
        <v>0.47031000000000001</v>
      </c>
      <c r="M192" s="2">
        <v>39.223289999999999</v>
      </c>
      <c r="N192" s="2">
        <v>98.840950000000007</v>
      </c>
      <c r="O192" s="2">
        <v>-12603</v>
      </c>
      <c r="P192" s="2">
        <v>4507</v>
      </c>
      <c r="Q192" s="2">
        <v>-100</v>
      </c>
      <c r="R192" s="132" t="s">
        <v>252</v>
      </c>
      <c r="S192" s="2">
        <v>13.81911</v>
      </c>
      <c r="T192" s="2">
        <v>189</v>
      </c>
      <c r="U192" s="3">
        <v>39639.418344907404</v>
      </c>
    </row>
    <row r="193" spans="1:21" s="2" customFormat="1" x14ac:dyDescent="0.2">
      <c r="A193" s="2" t="s">
        <v>257</v>
      </c>
      <c r="B193" s="2">
        <v>1.375E-2</v>
      </c>
      <c r="C193" s="2">
        <v>20.129480000000001</v>
      </c>
      <c r="D193" s="2">
        <v>0</v>
      </c>
      <c r="E193" s="2">
        <v>17.362069999999999</v>
      </c>
      <c r="F193" s="2">
        <v>0</v>
      </c>
      <c r="G193" s="2">
        <v>1.686E-2</v>
      </c>
      <c r="H193" s="2">
        <v>0</v>
      </c>
      <c r="I193" s="2">
        <v>1.1339999999999999E-2</v>
      </c>
      <c r="J193" s="2">
        <v>0.19505</v>
      </c>
      <c r="K193" s="2">
        <v>20.14143</v>
      </c>
      <c r="L193" s="2">
        <v>0.44046000000000002</v>
      </c>
      <c r="M193" s="2">
        <v>38.993920000000003</v>
      </c>
      <c r="N193" s="2">
        <v>97.304339999999996</v>
      </c>
      <c r="O193" s="2">
        <v>-7298</v>
      </c>
      <c r="P193" s="2">
        <v>-1619</v>
      </c>
      <c r="Q193" s="2">
        <v>-77</v>
      </c>
      <c r="R193" s="132" t="s">
        <v>258</v>
      </c>
      <c r="S193" s="2">
        <v>13.381</v>
      </c>
      <c r="T193" s="2">
        <v>190</v>
      </c>
      <c r="U193" s="3">
        <v>39639.421400462961</v>
      </c>
    </row>
    <row r="194" spans="1:21" s="2" customFormat="1" x14ac:dyDescent="0.2">
      <c r="A194" s="2" t="s">
        <v>259</v>
      </c>
      <c r="B194" s="2">
        <v>4.81E-3</v>
      </c>
      <c r="C194" s="2">
        <v>19.780449999999998</v>
      </c>
      <c r="D194" s="2">
        <v>2.7100000000000002E-3</v>
      </c>
      <c r="E194" s="2">
        <v>16.960260000000002</v>
      </c>
      <c r="F194" s="2">
        <v>5.8100000000000001E-3</v>
      </c>
      <c r="G194" s="2">
        <v>2.8900000000000002E-3</v>
      </c>
      <c r="H194" s="2">
        <v>7.8499999999999993E-3</v>
      </c>
      <c r="I194" s="2">
        <v>1.925E-2</v>
      </c>
      <c r="J194" s="2">
        <v>0.17579</v>
      </c>
      <c r="K194" s="2">
        <v>20.143419999999999</v>
      </c>
      <c r="L194" s="2">
        <v>0.41156999999999999</v>
      </c>
      <c r="M194" s="2">
        <v>38.300449999999998</v>
      </c>
      <c r="N194" s="2">
        <v>95.815280000000001</v>
      </c>
      <c r="O194" s="2">
        <v>-7307.7</v>
      </c>
      <c r="P194" s="2">
        <v>-1619.7</v>
      </c>
      <c r="Q194" s="2">
        <v>-77</v>
      </c>
      <c r="R194" s="132" t="s">
        <v>258</v>
      </c>
      <c r="S194" s="2">
        <v>13.21752</v>
      </c>
      <c r="T194" s="2">
        <v>191</v>
      </c>
      <c r="U194" s="3">
        <v>39639.42459490741</v>
      </c>
    </row>
    <row r="195" spans="1:21" s="2" customFormat="1" x14ac:dyDescent="0.2">
      <c r="A195" s="2" t="s">
        <v>260</v>
      </c>
      <c r="B195" s="2">
        <v>1.81E-3</v>
      </c>
      <c r="C195" s="2">
        <v>19.953199999999999</v>
      </c>
      <c r="D195" s="2">
        <v>3.0500000000000002E-3</v>
      </c>
      <c r="E195" s="2">
        <v>17.045970000000001</v>
      </c>
      <c r="F195" s="2">
        <v>7.1700000000000002E-3</v>
      </c>
      <c r="G195" s="2">
        <v>7.4599999999999996E-3</v>
      </c>
      <c r="H195" s="2">
        <v>1.0200000000000001E-3</v>
      </c>
      <c r="I195" s="2">
        <v>1.516E-2</v>
      </c>
      <c r="J195" s="2">
        <v>0.16880000000000001</v>
      </c>
      <c r="K195" s="2">
        <v>19.972819999999999</v>
      </c>
      <c r="L195" s="2">
        <v>0.42873</v>
      </c>
      <c r="M195" s="2">
        <v>38.46049</v>
      </c>
      <c r="N195" s="2">
        <v>96.065690000000004</v>
      </c>
      <c r="O195" s="2">
        <v>-7317.3</v>
      </c>
      <c r="P195" s="2">
        <v>-1620.3</v>
      </c>
      <c r="Q195" s="2">
        <v>-77</v>
      </c>
      <c r="R195" s="132" t="s">
        <v>258</v>
      </c>
      <c r="S195" s="2">
        <v>13.22015</v>
      </c>
      <c r="T195" s="2">
        <v>192</v>
      </c>
      <c r="U195" s="3">
        <v>39639.427615740744</v>
      </c>
    </row>
    <row r="196" spans="1:21" s="2" customFormat="1" x14ac:dyDescent="0.2">
      <c r="A196" s="2" t="s">
        <v>261</v>
      </c>
      <c r="B196" s="2">
        <v>9.7699999999999992E-3</v>
      </c>
      <c r="C196" s="2">
        <v>20.289459999999998</v>
      </c>
      <c r="D196" s="2">
        <v>4.3560000000000001E-2</v>
      </c>
      <c r="E196" s="2">
        <v>17.384799999999998</v>
      </c>
      <c r="F196" s="2">
        <v>2.929E-2</v>
      </c>
      <c r="G196" s="2">
        <v>2.2339999999999999E-2</v>
      </c>
      <c r="H196" s="2">
        <v>6.4900000000000001E-3</v>
      </c>
      <c r="I196" s="2">
        <v>2.6880000000000001E-2</v>
      </c>
      <c r="J196" s="2">
        <v>0.19786999999999999</v>
      </c>
      <c r="K196" s="2">
        <v>19.951409999999999</v>
      </c>
      <c r="L196" s="2">
        <v>0.42925000000000002</v>
      </c>
      <c r="M196" s="2">
        <v>39.128709999999998</v>
      </c>
      <c r="N196" s="2">
        <v>97.519840000000002</v>
      </c>
      <c r="O196" s="2">
        <v>-7327</v>
      </c>
      <c r="P196" s="2">
        <v>-1621</v>
      </c>
      <c r="Q196" s="2">
        <v>-77</v>
      </c>
      <c r="R196" s="132" t="s">
        <v>258</v>
      </c>
      <c r="S196" s="2">
        <v>13.38058</v>
      </c>
      <c r="T196" s="2">
        <v>193</v>
      </c>
      <c r="U196" s="3">
        <v>39639.430636574078</v>
      </c>
    </row>
    <row r="197" spans="1:21" s="2" customFormat="1" x14ac:dyDescent="0.2">
      <c r="A197" s="2" t="s">
        <v>262</v>
      </c>
      <c r="B197" s="2">
        <v>5.2300000000000003E-3</v>
      </c>
      <c r="C197" s="2">
        <v>19.46809</v>
      </c>
      <c r="D197" s="2">
        <v>9.647E-2</v>
      </c>
      <c r="E197" s="2">
        <v>18.11617</v>
      </c>
      <c r="F197" s="2">
        <v>0</v>
      </c>
      <c r="G197" s="2">
        <v>0.32980999999999999</v>
      </c>
      <c r="H197" s="2">
        <v>2.1729999999999999E-2</v>
      </c>
      <c r="I197" s="2">
        <v>0.1186</v>
      </c>
      <c r="J197" s="2">
        <v>0.18079000000000001</v>
      </c>
      <c r="K197" s="2">
        <v>19.401250000000001</v>
      </c>
      <c r="L197" s="2">
        <v>0.46755000000000002</v>
      </c>
      <c r="M197" s="2">
        <v>39.483460000000001</v>
      </c>
      <c r="N197" s="2">
        <v>97.689160000000001</v>
      </c>
      <c r="O197" s="2">
        <v>-7309</v>
      </c>
      <c r="P197" s="2">
        <v>-1563</v>
      </c>
      <c r="Q197" s="2">
        <v>-77</v>
      </c>
      <c r="R197" s="132" t="s">
        <v>263</v>
      </c>
      <c r="S197" s="2">
        <v>13.36347</v>
      </c>
      <c r="T197" s="2">
        <v>194</v>
      </c>
      <c r="U197" s="3">
        <v>39639.433657407404</v>
      </c>
    </row>
    <row r="198" spans="1:21" s="2" customFormat="1" x14ac:dyDescent="0.2">
      <c r="A198" s="2" t="s">
        <v>264</v>
      </c>
      <c r="B198" s="2">
        <v>1.039E-2</v>
      </c>
      <c r="C198" s="2">
        <v>20.22054</v>
      </c>
      <c r="D198" s="2">
        <v>0</v>
      </c>
      <c r="E198" s="2">
        <v>17.583400000000001</v>
      </c>
      <c r="F198" s="2">
        <v>0</v>
      </c>
      <c r="G198" s="2">
        <v>2.7130000000000001E-2</v>
      </c>
      <c r="H198" s="2">
        <v>9.6799999999999994E-3</v>
      </c>
      <c r="I198" s="2">
        <v>1.555E-2</v>
      </c>
      <c r="J198" s="2">
        <v>0.17396</v>
      </c>
      <c r="K198" s="2">
        <v>19.51811</v>
      </c>
      <c r="L198" s="2">
        <v>0.47935</v>
      </c>
      <c r="M198" s="2">
        <v>39.143549999999998</v>
      </c>
      <c r="N198" s="2">
        <v>97.181659999999994</v>
      </c>
      <c r="O198" s="2">
        <v>-7321.7</v>
      </c>
      <c r="P198" s="2">
        <v>-1566.3</v>
      </c>
      <c r="Q198" s="2">
        <v>-77</v>
      </c>
      <c r="R198" s="132" t="s">
        <v>263</v>
      </c>
      <c r="S198" s="2">
        <v>13.28336</v>
      </c>
      <c r="T198" s="2">
        <v>195</v>
      </c>
      <c r="U198" s="3">
        <v>39639.436886574076</v>
      </c>
    </row>
    <row r="199" spans="1:21" s="2" customFormat="1" x14ac:dyDescent="0.2">
      <c r="A199" s="2" t="s">
        <v>265</v>
      </c>
      <c r="B199" s="2">
        <v>0</v>
      </c>
      <c r="C199" s="2">
        <v>20.405609999999999</v>
      </c>
      <c r="D199" s="2">
        <v>5.0970000000000001E-2</v>
      </c>
      <c r="E199" s="2">
        <v>17.339469999999999</v>
      </c>
      <c r="F199" s="2">
        <v>0</v>
      </c>
      <c r="G199" s="2">
        <v>4.7780000000000003E-2</v>
      </c>
      <c r="H199" s="2">
        <v>2.802E-2</v>
      </c>
      <c r="I199" s="2">
        <v>0.17205999999999999</v>
      </c>
      <c r="J199" s="2">
        <v>0.16053999999999999</v>
      </c>
      <c r="K199" s="2">
        <v>19.669920000000001</v>
      </c>
      <c r="L199" s="2">
        <v>0.45399</v>
      </c>
      <c r="M199" s="2">
        <v>39.155329999999999</v>
      </c>
      <c r="N199" s="2">
        <v>97.483680000000007</v>
      </c>
      <c r="O199" s="2">
        <v>-7334.3</v>
      </c>
      <c r="P199" s="2">
        <v>-1569.7</v>
      </c>
      <c r="Q199" s="2">
        <v>-77</v>
      </c>
      <c r="R199" s="132" t="s">
        <v>263</v>
      </c>
      <c r="S199" s="2">
        <v>13.352600000000001</v>
      </c>
      <c r="T199" s="2">
        <v>196</v>
      </c>
      <c r="U199" s="3">
        <v>39639.439872685187</v>
      </c>
    </row>
    <row r="200" spans="1:21" s="2" customFormat="1" x14ac:dyDescent="0.2">
      <c r="A200" s="2" t="s">
        <v>266</v>
      </c>
      <c r="B200" s="2">
        <v>6.0099999999999997E-3</v>
      </c>
      <c r="C200" s="2">
        <v>20.225460000000002</v>
      </c>
      <c r="D200" s="2">
        <v>0.14557999999999999</v>
      </c>
      <c r="E200" s="2">
        <v>17.412279999999999</v>
      </c>
      <c r="F200" s="2">
        <v>5.9899999999999997E-3</v>
      </c>
      <c r="G200" s="2">
        <v>0.35647000000000001</v>
      </c>
      <c r="H200" s="2">
        <v>2.4369999999999999E-2</v>
      </c>
      <c r="I200" s="2">
        <v>0.32445000000000002</v>
      </c>
      <c r="J200" s="2">
        <v>0.17632</v>
      </c>
      <c r="K200" s="2">
        <v>19.433409999999999</v>
      </c>
      <c r="L200" s="2">
        <v>0.45987</v>
      </c>
      <c r="M200" s="2">
        <v>39.338889999999999</v>
      </c>
      <c r="N200" s="2">
        <v>97.909099999999995</v>
      </c>
      <c r="O200" s="2">
        <v>-7347</v>
      </c>
      <c r="P200" s="2">
        <v>-1573</v>
      </c>
      <c r="Q200" s="2">
        <v>-77</v>
      </c>
      <c r="R200" s="132" t="s">
        <v>263</v>
      </c>
      <c r="S200" s="2">
        <v>13.412660000000001</v>
      </c>
      <c r="T200" s="2">
        <v>197</v>
      </c>
      <c r="U200" s="3">
        <v>39639.442881944444</v>
      </c>
    </row>
    <row r="201" spans="1:21" s="2" customFormat="1" x14ac:dyDescent="0.2">
      <c r="A201" s="2" t="s">
        <v>267</v>
      </c>
      <c r="B201" s="2">
        <v>6.5579999999999999E-2</v>
      </c>
      <c r="C201" s="2">
        <v>5.8960299999999997</v>
      </c>
      <c r="D201" s="2">
        <v>0.12325999999999999</v>
      </c>
      <c r="E201" s="2">
        <v>23.823930000000001</v>
      </c>
      <c r="F201" s="2">
        <v>2.0600000000000002E-3</v>
      </c>
      <c r="G201" s="2">
        <v>16.314540000000001</v>
      </c>
      <c r="H201" s="2">
        <v>1.494E-2</v>
      </c>
      <c r="I201" s="2">
        <v>5.4599999999999996E-3</v>
      </c>
      <c r="J201" s="2">
        <v>9.0590000000000004E-2</v>
      </c>
      <c r="K201" s="2">
        <v>10.23185</v>
      </c>
      <c r="L201" s="2">
        <v>1.47E-3</v>
      </c>
      <c r="M201" s="2">
        <v>40.642020000000002</v>
      </c>
      <c r="N201" s="2">
        <v>97.211730000000003</v>
      </c>
      <c r="O201" s="2">
        <v>-7595</v>
      </c>
      <c r="P201" s="2">
        <v>-1685</v>
      </c>
      <c r="Q201" s="2">
        <v>-77</v>
      </c>
      <c r="R201" s="132" t="s">
        <v>268</v>
      </c>
      <c r="S201" s="2">
        <v>13.26871</v>
      </c>
      <c r="T201" s="2">
        <v>198</v>
      </c>
      <c r="U201" s="3">
        <v>39639.445937500001</v>
      </c>
    </row>
    <row r="202" spans="1:21" s="2" customFormat="1" x14ac:dyDescent="0.2">
      <c r="A202" s="2" t="s">
        <v>269</v>
      </c>
      <c r="B202" s="2">
        <v>2.315E-2</v>
      </c>
      <c r="C202" s="2">
        <v>5.8331900000000001</v>
      </c>
      <c r="D202" s="2">
        <v>1.7899999999999999E-3</v>
      </c>
      <c r="E202" s="2">
        <v>24.03932</v>
      </c>
      <c r="F202" s="2">
        <v>0</v>
      </c>
      <c r="G202" s="2">
        <v>16.65569</v>
      </c>
      <c r="H202" s="2">
        <v>4.64E-3</v>
      </c>
      <c r="I202" s="2">
        <v>0</v>
      </c>
      <c r="J202" s="2">
        <v>0.14202999999999999</v>
      </c>
      <c r="K202" s="2">
        <v>10.125590000000001</v>
      </c>
      <c r="L202" s="2">
        <v>0</v>
      </c>
      <c r="M202" s="2">
        <v>40.832859999999997</v>
      </c>
      <c r="N202" s="2">
        <v>97.658249999999995</v>
      </c>
      <c r="O202" s="2">
        <v>-7604.6</v>
      </c>
      <c r="P202" s="2">
        <v>-1684.6</v>
      </c>
      <c r="Q202" s="2">
        <v>-77</v>
      </c>
      <c r="R202" s="132" t="s">
        <v>268</v>
      </c>
      <c r="S202" s="2">
        <v>13.33442</v>
      </c>
      <c r="T202" s="2">
        <v>199</v>
      </c>
      <c r="U202" s="3">
        <v>39639.449131944442</v>
      </c>
    </row>
    <row r="203" spans="1:21" s="2" customFormat="1" x14ac:dyDescent="0.2">
      <c r="A203" s="2" t="s">
        <v>270</v>
      </c>
      <c r="B203" s="2">
        <v>1.7850000000000001E-2</v>
      </c>
      <c r="C203" s="2">
        <v>5.7895300000000001</v>
      </c>
      <c r="D203" s="2">
        <v>0</v>
      </c>
      <c r="E203" s="2">
        <v>24.080490000000001</v>
      </c>
      <c r="F203" s="2">
        <v>0</v>
      </c>
      <c r="G203" s="2">
        <v>16.542539999999999</v>
      </c>
      <c r="H203" s="2">
        <v>1.2670000000000001E-2</v>
      </c>
      <c r="I203" s="2">
        <v>0</v>
      </c>
      <c r="J203" s="2">
        <v>8.9929999999999996E-2</v>
      </c>
      <c r="K203" s="2">
        <v>10.326280000000001</v>
      </c>
      <c r="L203" s="2">
        <v>0</v>
      </c>
      <c r="M203" s="2">
        <v>40.842449999999999</v>
      </c>
      <c r="N203" s="2">
        <v>97.701740000000001</v>
      </c>
      <c r="O203" s="2">
        <v>-7614.2</v>
      </c>
      <c r="P203" s="2">
        <v>-1684.2</v>
      </c>
      <c r="Q203" s="2">
        <v>-77</v>
      </c>
      <c r="R203" s="132" t="s">
        <v>268</v>
      </c>
      <c r="S203" s="2">
        <v>13.349299999999999</v>
      </c>
      <c r="T203" s="2">
        <v>200</v>
      </c>
      <c r="U203" s="3">
        <v>39639.452175925922</v>
      </c>
    </row>
    <row r="204" spans="1:21" s="2" customFormat="1" x14ac:dyDescent="0.2">
      <c r="A204" s="2" t="s">
        <v>271</v>
      </c>
      <c r="B204" s="2">
        <v>1.29E-2</v>
      </c>
      <c r="C204" s="2">
        <v>4.8297100000000004</v>
      </c>
      <c r="D204" s="2">
        <v>0</v>
      </c>
      <c r="E204" s="2">
        <v>23.86504</v>
      </c>
      <c r="F204" s="2">
        <v>0</v>
      </c>
      <c r="G204" s="2">
        <v>16.428820000000002</v>
      </c>
      <c r="H204" s="2">
        <v>3.0100000000000001E-3</v>
      </c>
      <c r="I204" s="2">
        <v>3.1199999999999999E-3</v>
      </c>
      <c r="J204" s="2">
        <v>0.15362999999999999</v>
      </c>
      <c r="K204" s="2">
        <v>12.11088</v>
      </c>
      <c r="L204" s="2">
        <v>2.3990000000000001E-2</v>
      </c>
      <c r="M204" s="2">
        <v>40.453400000000002</v>
      </c>
      <c r="N204" s="2">
        <v>97.884510000000006</v>
      </c>
      <c r="O204" s="2">
        <v>-7623.8</v>
      </c>
      <c r="P204" s="2">
        <v>-1683.8</v>
      </c>
      <c r="Q204" s="2">
        <v>-77</v>
      </c>
      <c r="R204" s="132" t="s">
        <v>268</v>
      </c>
      <c r="S204" s="2">
        <v>13.63761</v>
      </c>
      <c r="T204" s="2">
        <v>201</v>
      </c>
      <c r="U204" s="3">
        <v>39639.45516203704</v>
      </c>
    </row>
    <row r="205" spans="1:21" s="2" customFormat="1" x14ac:dyDescent="0.2">
      <c r="A205" s="2" t="s">
        <v>272</v>
      </c>
      <c r="B205" s="2">
        <v>1.8370000000000001E-2</v>
      </c>
      <c r="C205" s="2">
        <v>4.8562599999999998</v>
      </c>
      <c r="D205" s="2">
        <v>1.298E-2</v>
      </c>
      <c r="E205" s="2">
        <v>23.819939999999999</v>
      </c>
      <c r="F205" s="2">
        <v>2.0500000000000002E-3</v>
      </c>
      <c r="G205" s="2">
        <v>16.408349999999999</v>
      </c>
      <c r="H205" s="2">
        <v>0</v>
      </c>
      <c r="I205" s="2">
        <v>0</v>
      </c>
      <c r="J205" s="2">
        <v>0.12127</v>
      </c>
      <c r="K205" s="2">
        <v>11.6158</v>
      </c>
      <c r="L205" s="2">
        <v>9.6600000000000002E-3</v>
      </c>
      <c r="M205" s="2">
        <v>40.267809999999997</v>
      </c>
      <c r="N205" s="2">
        <v>97.132490000000004</v>
      </c>
      <c r="O205" s="2">
        <v>-7633.4</v>
      </c>
      <c r="P205" s="2">
        <v>-1683.4</v>
      </c>
      <c r="Q205" s="2">
        <v>-77</v>
      </c>
      <c r="R205" s="132" t="s">
        <v>268</v>
      </c>
      <c r="S205" s="2">
        <v>13.47621</v>
      </c>
      <c r="T205" s="2">
        <v>202</v>
      </c>
      <c r="U205" s="3">
        <v>39639.458171296297</v>
      </c>
    </row>
    <row r="206" spans="1:21" s="2" customFormat="1" x14ac:dyDescent="0.2">
      <c r="A206" s="2" t="s">
        <v>273</v>
      </c>
      <c r="B206" s="2">
        <v>2.5440000000000001E-2</v>
      </c>
      <c r="C206" s="2">
        <v>5.5937900000000003</v>
      </c>
      <c r="D206" s="2">
        <v>2.2069999999999999E-2</v>
      </c>
      <c r="E206" s="2">
        <v>24.066040000000001</v>
      </c>
      <c r="F206" s="2">
        <v>7.8600000000000007E-3</v>
      </c>
      <c r="G206" s="2">
        <v>16.553850000000001</v>
      </c>
      <c r="H206" s="2">
        <v>1.1679999999999999E-2</v>
      </c>
      <c r="I206" s="2">
        <v>9.8799999999999999E-3</v>
      </c>
      <c r="J206" s="2">
        <v>9.264E-2</v>
      </c>
      <c r="K206" s="2">
        <v>10.57457</v>
      </c>
      <c r="L206" s="2">
        <v>1.9060000000000001E-2</v>
      </c>
      <c r="M206" s="2">
        <v>40.815100000000001</v>
      </c>
      <c r="N206" s="2">
        <v>97.791979999999995</v>
      </c>
      <c r="O206" s="2">
        <v>-7643</v>
      </c>
      <c r="P206" s="2">
        <v>-1683</v>
      </c>
      <c r="Q206" s="2">
        <v>-77</v>
      </c>
      <c r="R206" s="132" t="s">
        <v>268</v>
      </c>
      <c r="S206" s="2">
        <v>13.406459999999999</v>
      </c>
      <c r="T206" s="2">
        <v>203</v>
      </c>
      <c r="U206" s="3">
        <v>39639.461168981485</v>
      </c>
    </row>
    <row r="207" spans="1:21" s="2" customFormat="1" x14ac:dyDescent="0.2">
      <c r="A207" s="2" t="s">
        <v>274</v>
      </c>
      <c r="B207" s="2">
        <v>5.9899999999999997E-3</v>
      </c>
      <c r="C207" s="2">
        <v>16.13607</v>
      </c>
      <c r="D207" s="2">
        <v>0.34795999999999999</v>
      </c>
      <c r="E207" s="2">
        <v>25.39865</v>
      </c>
      <c r="F207" s="2">
        <v>6.8700000000000002E-3</v>
      </c>
      <c r="G207" s="2">
        <v>0.26485999999999998</v>
      </c>
      <c r="H207" s="2">
        <v>9.1899999999999996E-2</v>
      </c>
      <c r="I207" s="2">
        <v>0.32618000000000003</v>
      </c>
      <c r="J207" s="2">
        <v>6.8049999999999999E-2</v>
      </c>
      <c r="K207" s="2">
        <v>12.255839999999999</v>
      </c>
      <c r="L207" s="2">
        <v>8.7220000000000006E-2</v>
      </c>
      <c r="M207" s="2">
        <v>43.746409999999997</v>
      </c>
      <c r="N207" s="2">
        <v>98.736019999999996</v>
      </c>
      <c r="O207" s="2">
        <v>-17947</v>
      </c>
      <c r="P207" s="2">
        <v>26628</v>
      </c>
      <c r="Q207" s="2">
        <v>-59</v>
      </c>
      <c r="R207" s="132" t="s">
        <v>275</v>
      </c>
      <c r="S207" s="2">
        <v>12.418480000000001</v>
      </c>
      <c r="T207" s="2">
        <v>204</v>
      </c>
      <c r="U207" s="3">
        <v>39639.464282407411</v>
      </c>
    </row>
    <row r="208" spans="1:21" s="2" customFormat="1" x14ac:dyDescent="0.2">
      <c r="A208" s="2" t="s">
        <v>276</v>
      </c>
      <c r="B208" s="2">
        <v>4.6800000000000001E-3</v>
      </c>
      <c r="C208" s="2">
        <v>17.042259999999999</v>
      </c>
      <c r="D208" s="2">
        <v>0.30042000000000002</v>
      </c>
      <c r="E208" s="2">
        <v>25.722110000000001</v>
      </c>
      <c r="F208" s="2">
        <v>1.103E-2</v>
      </c>
      <c r="G208" s="2">
        <v>0.25002999999999997</v>
      </c>
      <c r="H208" s="2">
        <v>6.6809999999999994E-2</v>
      </c>
      <c r="I208" s="2">
        <v>0.25156000000000001</v>
      </c>
      <c r="J208" s="2">
        <v>5.9180000000000003E-2</v>
      </c>
      <c r="K208" s="2">
        <v>10.887689999999999</v>
      </c>
      <c r="L208" s="2">
        <v>6.0170000000000001E-2</v>
      </c>
      <c r="M208" s="2">
        <v>44.210560000000001</v>
      </c>
      <c r="N208" s="2">
        <v>98.866489999999999</v>
      </c>
      <c r="O208" s="2">
        <v>-17940.2</v>
      </c>
      <c r="P208" s="2">
        <v>26628.799999999999</v>
      </c>
      <c r="Q208" s="2">
        <v>-59</v>
      </c>
      <c r="R208" s="132" t="s">
        <v>275</v>
      </c>
      <c r="S208" s="2">
        <v>12.21219</v>
      </c>
      <c r="T208" s="2">
        <v>205</v>
      </c>
      <c r="U208" s="3">
        <v>39639.467488425929</v>
      </c>
    </row>
    <row r="209" spans="1:21" s="2" customFormat="1" x14ac:dyDescent="0.2">
      <c r="A209" s="2" t="s">
        <v>277</v>
      </c>
      <c r="B209" s="2">
        <v>2.7899999999999999E-3</v>
      </c>
      <c r="C209" s="2">
        <v>16.88636</v>
      </c>
      <c r="D209" s="2">
        <v>0.54273000000000005</v>
      </c>
      <c r="E209" s="2">
        <v>25.54205</v>
      </c>
      <c r="F209" s="2">
        <v>4.1399999999999996E-3</v>
      </c>
      <c r="G209" s="2">
        <v>0.62487000000000004</v>
      </c>
      <c r="H209" s="2">
        <v>0.10749</v>
      </c>
      <c r="I209" s="2">
        <v>0.33345999999999998</v>
      </c>
      <c r="J209" s="2">
        <v>6.4890000000000003E-2</v>
      </c>
      <c r="K209" s="2">
        <v>9.7329600000000003</v>
      </c>
      <c r="L209" s="2">
        <v>6.5280000000000005E-2</v>
      </c>
      <c r="M209" s="2">
        <v>44.00309</v>
      </c>
      <c r="N209" s="2">
        <v>97.9101</v>
      </c>
      <c r="O209" s="2">
        <v>-17933.400000000001</v>
      </c>
      <c r="P209" s="2">
        <v>26629.599999999999</v>
      </c>
      <c r="Q209" s="2">
        <v>-59</v>
      </c>
      <c r="R209" s="132" t="s">
        <v>275</v>
      </c>
      <c r="S209" s="2">
        <v>11.987869999999999</v>
      </c>
      <c r="T209" s="2">
        <v>206</v>
      </c>
      <c r="U209" s="3">
        <v>39639.470497685186</v>
      </c>
    </row>
    <row r="210" spans="1:21" s="2" customFormat="1" x14ac:dyDescent="0.2">
      <c r="A210" s="2" t="s">
        <v>278</v>
      </c>
      <c r="B210" s="2">
        <v>5.9300000000000004E-3</v>
      </c>
      <c r="C210" s="2">
        <v>16.015999999999998</v>
      </c>
      <c r="D210" s="2">
        <v>0.32358999999999999</v>
      </c>
      <c r="E210" s="2">
        <v>25.306339999999999</v>
      </c>
      <c r="F210" s="2">
        <v>0</v>
      </c>
      <c r="G210" s="2">
        <v>0.23851</v>
      </c>
      <c r="H210" s="2">
        <v>8.5370000000000001E-2</v>
      </c>
      <c r="I210" s="2">
        <v>0.25831999999999999</v>
      </c>
      <c r="J210" s="2">
        <v>0.10868999999999999</v>
      </c>
      <c r="K210" s="2">
        <v>12.35275</v>
      </c>
      <c r="L210" s="2">
        <v>9.9070000000000005E-2</v>
      </c>
      <c r="M210" s="2">
        <v>43.534469999999999</v>
      </c>
      <c r="N210" s="2">
        <v>98.329030000000003</v>
      </c>
      <c r="O210" s="2">
        <v>-17926.599999999999</v>
      </c>
      <c r="P210" s="2">
        <v>26630.400000000001</v>
      </c>
      <c r="Q210" s="2">
        <v>-59</v>
      </c>
      <c r="R210" s="132" t="s">
        <v>275</v>
      </c>
      <c r="S210" s="2">
        <v>12.384230000000001</v>
      </c>
      <c r="T210" s="2">
        <v>207</v>
      </c>
      <c r="U210" s="3">
        <v>39639.473506944443</v>
      </c>
    </row>
    <row r="211" spans="1:21" s="2" customFormat="1" x14ac:dyDescent="0.2">
      <c r="A211" s="2" t="s">
        <v>279</v>
      </c>
      <c r="B211" s="2">
        <v>1.167E-2</v>
      </c>
      <c r="C211" s="2">
        <v>15.24315</v>
      </c>
      <c r="D211" s="2">
        <v>0.36990000000000001</v>
      </c>
      <c r="E211" s="2">
        <v>25.38475</v>
      </c>
      <c r="F211" s="2">
        <v>7.7999999999999999E-4</v>
      </c>
      <c r="G211" s="2">
        <v>1.2639</v>
      </c>
      <c r="H211" s="2">
        <v>6.83E-2</v>
      </c>
      <c r="I211" s="2">
        <v>0.15348999999999999</v>
      </c>
      <c r="J211" s="2">
        <v>0.12842999999999999</v>
      </c>
      <c r="K211" s="2">
        <v>12.568580000000001</v>
      </c>
      <c r="L211" s="2">
        <v>9.6339999999999995E-2</v>
      </c>
      <c r="M211" s="2">
        <v>43.576030000000003</v>
      </c>
      <c r="N211" s="2">
        <v>98.86533</v>
      </c>
      <c r="O211" s="2">
        <v>-17919.8</v>
      </c>
      <c r="P211" s="2">
        <v>26631.200000000001</v>
      </c>
      <c r="Q211" s="2">
        <v>-59</v>
      </c>
      <c r="R211" s="132" t="s">
        <v>275</v>
      </c>
      <c r="S211" s="2">
        <v>12.5502</v>
      </c>
      <c r="T211" s="2">
        <v>208</v>
      </c>
      <c r="U211" s="3">
        <v>39639.476493055554</v>
      </c>
    </row>
    <row r="212" spans="1:21" s="2" customFormat="1" x14ac:dyDescent="0.2">
      <c r="A212" s="2" t="s">
        <v>280</v>
      </c>
      <c r="B212" s="2">
        <v>3.1329999999999997E-2</v>
      </c>
      <c r="C212" s="2">
        <v>10.07748</v>
      </c>
      <c r="D212" s="2">
        <v>8.7139900000000008</v>
      </c>
      <c r="E212" s="2">
        <v>21.35127</v>
      </c>
      <c r="F212" s="2">
        <v>1.093E-2</v>
      </c>
      <c r="G212" s="2">
        <v>3.1008800000000001</v>
      </c>
      <c r="H212" s="2">
        <v>1.477E-2</v>
      </c>
      <c r="I212" s="2">
        <v>4.6149999999999997E-2</v>
      </c>
      <c r="J212" s="2">
        <v>0.10881</v>
      </c>
      <c r="K212" s="2">
        <v>9.6547900000000002</v>
      </c>
      <c r="L212" s="2">
        <v>8.6309999999999998E-2</v>
      </c>
      <c r="M212" s="2">
        <v>42.815550000000002</v>
      </c>
      <c r="N212" s="2">
        <v>96.012259999999998</v>
      </c>
      <c r="O212" s="2">
        <v>-17913</v>
      </c>
      <c r="P212" s="2">
        <v>26632</v>
      </c>
      <c r="Q212" s="2">
        <v>-59</v>
      </c>
      <c r="R212" s="132" t="s">
        <v>275</v>
      </c>
      <c r="S212" s="2">
        <v>11.95818</v>
      </c>
      <c r="T212" s="2">
        <v>209</v>
      </c>
      <c r="U212" s="3">
        <v>39639.479502314818</v>
      </c>
    </row>
    <row r="213" spans="1:21" s="2" customFormat="1" x14ac:dyDescent="0.2">
      <c r="A213" s="2" t="s">
        <v>281</v>
      </c>
      <c r="B213" s="2">
        <v>1.9000000000000001E-4</v>
      </c>
      <c r="C213" s="2">
        <v>19.35464</v>
      </c>
      <c r="D213" s="2">
        <v>0</v>
      </c>
      <c r="E213" s="2">
        <v>17.36627</v>
      </c>
      <c r="F213" s="2">
        <v>0</v>
      </c>
      <c r="G213" s="2">
        <v>1.6E-2</v>
      </c>
      <c r="H213" s="2">
        <v>0</v>
      </c>
      <c r="I213" s="2">
        <v>2.5360000000000001E-2</v>
      </c>
      <c r="J213" s="2">
        <v>0.19358</v>
      </c>
      <c r="K213" s="2">
        <v>22.146229999999999</v>
      </c>
      <c r="L213" s="2">
        <v>0.45440000000000003</v>
      </c>
      <c r="M213" s="2">
        <v>39.061880000000002</v>
      </c>
      <c r="N213" s="2">
        <v>98.618530000000007</v>
      </c>
      <c r="O213" s="2">
        <v>-17899</v>
      </c>
      <c r="P213" s="2">
        <v>26632</v>
      </c>
      <c r="Q213" s="2">
        <v>-59</v>
      </c>
      <c r="R213" s="132" t="s">
        <v>282</v>
      </c>
      <c r="S213" s="2">
        <v>13.81983</v>
      </c>
      <c r="T213" s="2">
        <v>210</v>
      </c>
      <c r="U213" s="3">
        <v>39639.482557870368</v>
      </c>
    </row>
    <row r="214" spans="1:21" s="2" customFormat="1" x14ac:dyDescent="0.2">
      <c r="A214" s="2" t="s">
        <v>283</v>
      </c>
      <c r="B214" s="2">
        <v>4.5700000000000003E-3</v>
      </c>
      <c r="C214" s="2">
        <v>19.271540000000002</v>
      </c>
      <c r="D214" s="2">
        <v>0</v>
      </c>
      <c r="E214" s="2">
        <v>17.452020000000001</v>
      </c>
      <c r="F214" s="2">
        <v>0</v>
      </c>
      <c r="G214" s="2">
        <v>8.8699999999999994E-3</v>
      </c>
      <c r="H214" s="2">
        <v>6.8000000000000005E-4</v>
      </c>
      <c r="I214" s="2">
        <v>1.264E-2</v>
      </c>
      <c r="J214" s="2">
        <v>0.20448</v>
      </c>
      <c r="K214" s="2">
        <v>22.096689999999999</v>
      </c>
      <c r="L214" s="2">
        <v>0.4496</v>
      </c>
      <c r="M214" s="2">
        <v>39.090479999999999</v>
      </c>
      <c r="N214" s="2">
        <v>98.591570000000004</v>
      </c>
      <c r="O214" s="2">
        <v>-17886.3</v>
      </c>
      <c r="P214" s="2">
        <v>26631.8</v>
      </c>
      <c r="Q214" s="2">
        <v>-59</v>
      </c>
      <c r="R214" s="132" t="s">
        <v>282</v>
      </c>
      <c r="S214" s="2">
        <v>13.80893</v>
      </c>
      <c r="T214" s="2">
        <v>211</v>
      </c>
      <c r="U214" s="3">
        <v>39639.485775462963</v>
      </c>
    </row>
    <row r="215" spans="1:21" s="2" customFormat="1" x14ac:dyDescent="0.2">
      <c r="A215" s="2" t="s">
        <v>284</v>
      </c>
      <c r="B215" s="2">
        <v>0</v>
      </c>
      <c r="C215" s="2">
        <v>19.095669999999998</v>
      </c>
      <c r="D215" s="2">
        <v>0</v>
      </c>
      <c r="E215" s="2">
        <v>17.49952</v>
      </c>
      <c r="F215" s="2">
        <v>0</v>
      </c>
      <c r="G215" s="2">
        <v>8.7299999999999999E-3</v>
      </c>
      <c r="H215" s="2">
        <v>5.0600000000000003E-3</v>
      </c>
      <c r="I215" s="2">
        <v>1.077E-2</v>
      </c>
      <c r="J215" s="2">
        <v>0.15897</v>
      </c>
      <c r="K215" s="2">
        <v>22.105250000000002</v>
      </c>
      <c r="L215" s="2">
        <v>0.46971000000000002</v>
      </c>
      <c r="M215" s="2">
        <v>39.026319999999998</v>
      </c>
      <c r="N215" s="2">
        <v>98.379990000000006</v>
      </c>
      <c r="O215" s="2">
        <v>-17873.5</v>
      </c>
      <c r="P215" s="2">
        <v>26631.5</v>
      </c>
      <c r="Q215" s="2">
        <v>-59</v>
      </c>
      <c r="R215" s="132" t="s">
        <v>282</v>
      </c>
      <c r="S215" s="2">
        <v>13.787190000000001</v>
      </c>
      <c r="T215" s="2">
        <v>212</v>
      </c>
      <c r="U215" s="3">
        <v>39639.48878472222</v>
      </c>
    </row>
    <row r="216" spans="1:21" s="2" customFormat="1" x14ac:dyDescent="0.2">
      <c r="A216" s="2" t="s">
        <v>285</v>
      </c>
      <c r="B216" s="2">
        <v>1.5679999999999999E-2</v>
      </c>
      <c r="C216" s="2">
        <v>19.359549999999999</v>
      </c>
      <c r="D216" s="2">
        <v>3.0400000000000002E-3</v>
      </c>
      <c r="E216" s="2">
        <v>17.445550000000001</v>
      </c>
      <c r="F216" s="2">
        <v>6.3299999999999997E-3</v>
      </c>
      <c r="G216" s="2">
        <v>1.5200000000000001E-3</v>
      </c>
      <c r="H216" s="2">
        <v>2.1099999999999999E-3</v>
      </c>
      <c r="I216" s="2">
        <v>1.66E-2</v>
      </c>
      <c r="J216" s="2">
        <v>0.17934</v>
      </c>
      <c r="K216" s="2">
        <v>22.07443</v>
      </c>
      <c r="L216" s="2">
        <v>0.41654999999999998</v>
      </c>
      <c r="M216" s="2">
        <v>39.130470000000003</v>
      </c>
      <c r="N216" s="2">
        <v>98.651160000000004</v>
      </c>
      <c r="O216" s="2">
        <v>-17860.8</v>
      </c>
      <c r="P216" s="2">
        <v>26631.3</v>
      </c>
      <c r="Q216" s="2">
        <v>-59</v>
      </c>
      <c r="R216" s="132" t="s">
        <v>282</v>
      </c>
      <c r="S216" s="2">
        <v>13.80486</v>
      </c>
      <c r="T216" s="2">
        <v>213</v>
      </c>
      <c r="U216" s="3">
        <v>39639.491782407407</v>
      </c>
    </row>
    <row r="217" spans="1:21" s="2" customFormat="1" x14ac:dyDescent="0.2">
      <c r="A217" s="2" t="s">
        <v>286</v>
      </c>
      <c r="B217" s="2">
        <v>6.3400000000000001E-3</v>
      </c>
      <c r="C217" s="2">
        <v>19.00404</v>
      </c>
      <c r="D217" s="2">
        <v>4.8199999999999996E-3</v>
      </c>
      <c r="E217" s="2">
        <v>17.573820000000001</v>
      </c>
      <c r="F217" s="2">
        <v>9.4000000000000004E-3</v>
      </c>
      <c r="G217" s="2">
        <v>6.7799999999999996E-3</v>
      </c>
      <c r="H217" s="2">
        <v>9.3299999999999998E-3</v>
      </c>
      <c r="I217" s="2">
        <v>1.9640000000000001E-2</v>
      </c>
      <c r="J217" s="2">
        <v>0.1648</v>
      </c>
      <c r="K217" s="2">
        <v>22.182030000000001</v>
      </c>
      <c r="L217" s="2">
        <v>0.49629000000000001</v>
      </c>
      <c r="M217" s="2">
        <v>39.098210000000002</v>
      </c>
      <c r="N217" s="2">
        <v>98.575500000000005</v>
      </c>
      <c r="O217" s="2">
        <v>-17848</v>
      </c>
      <c r="P217" s="2">
        <v>26631</v>
      </c>
      <c r="Q217" s="2">
        <v>-59</v>
      </c>
      <c r="R217" s="132" t="s">
        <v>282</v>
      </c>
      <c r="S217" s="2">
        <v>13.827400000000001</v>
      </c>
      <c r="T217" s="2">
        <v>214</v>
      </c>
      <c r="U217" s="3">
        <v>39639.494768518518</v>
      </c>
    </row>
    <row r="218" spans="1:21" s="2" customFormat="1" x14ac:dyDescent="0.2">
      <c r="A218" s="2" t="s">
        <v>287</v>
      </c>
      <c r="B218" s="2">
        <v>3.44875</v>
      </c>
      <c r="C218" s="2">
        <v>5.2645</v>
      </c>
      <c r="D218" s="2">
        <v>9.2902299999999993</v>
      </c>
      <c r="E218" s="2">
        <v>26.49625</v>
      </c>
      <c r="F218" s="2">
        <v>0.23677000000000001</v>
      </c>
      <c r="G218" s="2">
        <v>4.00962</v>
      </c>
      <c r="H218" s="2">
        <v>2.2769999999999999E-2</v>
      </c>
      <c r="I218" s="2">
        <v>0.43874000000000002</v>
      </c>
      <c r="J218" s="2">
        <v>7.5410000000000005E-2</v>
      </c>
      <c r="K218" s="2">
        <v>5.9444699999999999</v>
      </c>
      <c r="L218" s="2">
        <v>7.3980000000000004E-2</v>
      </c>
      <c r="M218" s="2">
        <v>46.730440000000002</v>
      </c>
      <c r="N218" s="2">
        <v>102.03189999999999</v>
      </c>
      <c r="O218" s="2">
        <v>-18353</v>
      </c>
      <c r="P218" s="2">
        <v>26867</v>
      </c>
      <c r="Q218" s="2">
        <v>-58</v>
      </c>
      <c r="R218" s="132" t="s">
        <v>288</v>
      </c>
      <c r="S218" s="2">
        <v>12.20909</v>
      </c>
      <c r="T218" s="2">
        <v>215</v>
      </c>
      <c r="U218" s="3">
        <v>39639.497835648152</v>
      </c>
    </row>
    <row r="219" spans="1:21" s="2" customFormat="1" x14ac:dyDescent="0.2">
      <c r="A219" s="2" t="s">
        <v>289</v>
      </c>
      <c r="B219" s="2">
        <v>4.8324499999999997</v>
      </c>
      <c r="C219" s="2">
        <v>0.32939000000000002</v>
      </c>
      <c r="D219" s="2">
        <v>13.25498</v>
      </c>
      <c r="E219" s="2">
        <v>25.408750000000001</v>
      </c>
      <c r="F219" s="2">
        <v>0.38894000000000001</v>
      </c>
      <c r="G219" s="2">
        <v>4.5926299999999998</v>
      </c>
      <c r="H219" s="2">
        <v>3.5699999999999998E-3</v>
      </c>
      <c r="I219" s="2">
        <v>0.70777000000000001</v>
      </c>
      <c r="J219" s="2">
        <v>0</v>
      </c>
      <c r="K219" s="2">
        <v>3.7429199999999998</v>
      </c>
      <c r="L219" s="2">
        <v>4.725E-2</v>
      </c>
      <c r="M219" s="2">
        <v>45.961860000000001</v>
      </c>
      <c r="N219" s="2">
        <v>99.270520000000005</v>
      </c>
      <c r="O219" s="2">
        <v>-18351.3</v>
      </c>
      <c r="P219" s="2">
        <v>26873</v>
      </c>
      <c r="Q219" s="2">
        <v>-58</v>
      </c>
      <c r="R219" s="132" t="s">
        <v>288</v>
      </c>
      <c r="S219" s="2">
        <v>11.67437</v>
      </c>
      <c r="T219" s="2">
        <v>216</v>
      </c>
      <c r="U219" s="3">
        <v>39639.501030092593</v>
      </c>
    </row>
    <row r="220" spans="1:21" s="2" customFormat="1" x14ac:dyDescent="0.2">
      <c r="A220" s="2" t="s">
        <v>290</v>
      </c>
      <c r="B220" s="2">
        <v>5.4247100000000001</v>
      </c>
      <c r="C220" s="2">
        <v>6.4280000000000004E-2</v>
      </c>
      <c r="D220" s="2">
        <v>12.93079</v>
      </c>
      <c r="E220" s="2">
        <v>27.574249999999999</v>
      </c>
      <c r="F220" s="2">
        <v>0.42421999999999999</v>
      </c>
      <c r="G220" s="2">
        <v>4.7120899999999999</v>
      </c>
      <c r="H220" s="2">
        <v>3.2299999999999998E-3</v>
      </c>
      <c r="I220" s="2">
        <v>4.9739999999999999E-2</v>
      </c>
      <c r="J220" s="2">
        <v>0</v>
      </c>
      <c r="K220" s="2">
        <v>0.82630000000000003</v>
      </c>
      <c r="L220" s="2">
        <v>2.6020000000000001E-2</v>
      </c>
      <c r="M220" s="2">
        <v>47.079619999999998</v>
      </c>
      <c r="N220" s="2">
        <v>99.115250000000003</v>
      </c>
      <c r="O220" s="2">
        <v>-18349.7</v>
      </c>
      <c r="P220" s="2">
        <v>26879</v>
      </c>
      <c r="Q220" s="2">
        <v>-58</v>
      </c>
      <c r="R220" s="132" t="s">
        <v>288</v>
      </c>
      <c r="S220" s="2">
        <v>11.164479999999999</v>
      </c>
      <c r="T220" s="2">
        <v>217</v>
      </c>
      <c r="U220" s="3">
        <v>39639.504050925927</v>
      </c>
    </row>
    <row r="221" spans="1:21" s="2" customFormat="1" x14ac:dyDescent="0.2">
      <c r="A221" s="2" t="s">
        <v>291</v>
      </c>
      <c r="B221" s="2">
        <v>4.0412299999999997</v>
      </c>
      <c r="C221" s="2">
        <v>2.2683300000000002</v>
      </c>
      <c r="D221" s="2">
        <v>10.43169</v>
      </c>
      <c r="E221" s="2">
        <v>26.392230000000001</v>
      </c>
      <c r="F221" s="2">
        <v>0.29805999999999999</v>
      </c>
      <c r="G221" s="2">
        <v>7.7002100000000002</v>
      </c>
      <c r="H221" s="2">
        <v>2.513E-2</v>
      </c>
      <c r="I221" s="2">
        <v>0.14248</v>
      </c>
      <c r="J221" s="2">
        <v>4.1919999999999999E-2</v>
      </c>
      <c r="K221" s="2">
        <v>2.61938</v>
      </c>
      <c r="L221" s="2">
        <v>4.3700000000000003E-2</v>
      </c>
      <c r="M221" s="2">
        <v>46.241059999999997</v>
      </c>
      <c r="N221" s="2">
        <v>100.2454</v>
      </c>
      <c r="O221" s="2">
        <v>-18348</v>
      </c>
      <c r="P221" s="2">
        <v>26885</v>
      </c>
      <c r="Q221" s="2">
        <v>-58</v>
      </c>
      <c r="R221" s="132" t="s">
        <v>288</v>
      </c>
      <c r="S221" s="2">
        <v>11.8072</v>
      </c>
      <c r="T221" s="2">
        <v>218</v>
      </c>
      <c r="U221" s="3">
        <v>39639.507060185184</v>
      </c>
    </row>
    <row r="222" spans="1:21" s="2" customFormat="1" x14ac:dyDescent="0.2">
      <c r="A222" s="2" t="s">
        <v>292</v>
      </c>
      <c r="B222" s="2">
        <v>1.8200000000000001E-2</v>
      </c>
      <c r="C222" s="2">
        <v>15.79002</v>
      </c>
      <c r="D222" s="2">
        <v>0.46866999999999998</v>
      </c>
      <c r="E222" s="2">
        <v>12.569940000000001</v>
      </c>
      <c r="F222" s="2">
        <v>3.8000000000000002E-4</v>
      </c>
      <c r="G222" s="2">
        <v>0.25997999999999999</v>
      </c>
      <c r="H222" s="2">
        <v>8.7400000000000005E-2</v>
      </c>
      <c r="I222" s="2">
        <v>1.2029300000000001</v>
      </c>
      <c r="J222" s="2">
        <v>0.10944</v>
      </c>
      <c r="K222" s="2">
        <v>36.384540000000001</v>
      </c>
      <c r="L222" s="2">
        <v>0.31824999999999998</v>
      </c>
      <c r="M222" s="2">
        <v>36.399729999999998</v>
      </c>
      <c r="N222" s="2">
        <v>103.6095</v>
      </c>
      <c r="O222" s="2">
        <v>-18335</v>
      </c>
      <c r="P222" s="2">
        <v>26850</v>
      </c>
      <c r="Q222" s="2">
        <v>-58</v>
      </c>
      <c r="R222" s="132" t="s">
        <v>293</v>
      </c>
      <c r="S222" s="2">
        <v>16.565950000000001</v>
      </c>
      <c r="T222" s="2">
        <v>219</v>
      </c>
      <c r="U222" s="3">
        <v>39639.510115740741</v>
      </c>
    </row>
    <row r="223" spans="1:21" s="2" customFormat="1" x14ac:dyDescent="0.2">
      <c r="A223" s="2" t="s">
        <v>294</v>
      </c>
      <c r="B223" s="2">
        <v>1.83E-3</v>
      </c>
      <c r="C223" s="2">
        <v>19.785620000000002</v>
      </c>
      <c r="D223" s="2">
        <v>0</v>
      </c>
      <c r="E223" s="2">
        <v>17.42098</v>
      </c>
      <c r="F223" s="2">
        <v>0</v>
      </c>
      <c r="G223" s="2">
        <v>0</v>
      </c>
      <c r="H223" s="2">
        <v>7.6899999999999998E-3</v>
      </c>
      <c r="I223" s="2">
        <v>2.1749999999999999E-2</v>
      </c>
      <c r="J223" s="2">
        <v>0.16961000000000001</v>
      </c>
      <c r="K223" s="2">
        <v>21.84807</v>
      </c>
      <c r="L223" s="2">
        <v>0.44220999999999999</v>
      </c>
      <c r="M223" s="2">
        <v>39.314790000000002</v>
      </c>
      <c r="N223" s="2">
        <v>99.012529999999998</v>
      </c>
      <c r="O223" s="2">
        <v>-18328</v>
      </c>
      <c r="P223" s="2">
        <v>26833</v>
      </c>
      <c r="Q223" s="2">
        <v>-58</v>
      </c>
      <c r="R223" s="132" t="s">
        <v>293</v>
      </c>
      <c r="S223" s="2">
        <v>13.81011</v>
      </c>
      <c r="T223" s="2">
        <v>220</v>
      </c>
      <c r="U223" s="3">
        <v>39639.513321759259</v>
      </c>
    </row>
    <row r="224" spans="1:21" s="2" customFormat="1" x14ac:dyDescent="0.2">
      <c r="A224" s="2" t="s">
        <v>295</v>
      </c>
      <c r="B224" s="2">
        <v>5.5500000000000002E-3</v>
      </c>
      <c r="C224" s="2">
        <v>19.441680000000002</v>
      </c>
      <c r="D224" s="2">
        <v>5.3099999999999996E-3</v>
      </c>
      <c r="E224" s="2">
        <v>17.558700000000002</v>
      </c>
      <c r="F224" s="2">
        <v>7.5900000000000004E-3</v>
      </c>
      <c r="G224" s="2">
        <v>1.1180000000000001E-2</v>
      </c>
      <c r="H224" s="2">
        <v>1.7799999999999999E-3</v>
      </c>
      <c r="I224" s="2">
        <v>1.321E-2</v>
      </c>
      <c r="J224" s="2">
        <v>0.15658</v>
      </c>
      <c r="K224" s="2">
        <v>22.074259999999999</v>
      </c>
      <c r="L224" s="2">
        <v>0.42769000000000001</v>
      </c>
      <c r="M224" s="2">
        <v>39.310650000000003</v>
      </c>
      <c r="N224" s="2">
        <v>99.014179999999996</v>
      </c>
      <c r="O224" s="2">
        <v>-18321</v>
      </c>
      <c r="P224" s="2">
        <v>26816</v>
      </c>
      <c r="Q224" s="2">
        <v>-58</v>
      </c>
      <c r="R224" s="132" t="s">
        <v>293</v>
      </c>
      <c r="S224" s="2">
        <v>13.84282</v>
      </c>
      <c r="T224" s="2">
        <v>221</v>
      </c>
      <c r="U224" s="3">
        <v>39639.516342592593</v>
      </c>
    </row>
    <row r="225" spans="1:21" s="2" customFormat="1" x14ac:dyDescent="0.2">
      <c r="A225" s="2" t="s">
        <v>296</v>
      </c>
      <c r="B225" s="2">
        <v>4.5300000000000002E-3</v>
      </c>
      <c r="C225" s="2">
        <v>19.233419999999999</v>
      </c>
      <c r="D225" s="2">
        <v>1.2840000000000001E-2</v>
      </c>
      <c r="E225" s="2">
        <v>17.133469999999999</v>
      </c>
      <c r="F225" s="2">
        <v>0</v>
      </c>
      <c r="G225" s="2">
        <v>1.1379999999999999E-2</v>
      </c>
      <c r="H225" s="2">
        <v>1.6500000000000001E-2</v>
      </c>
      <c r="I225" s="2">
        <v>6.7290000000000003E-2</v>
      </c>
      <c r="J225" s="2">
        <v>0.16300999999999999</v>
      </c>
      <c r="K225" s="2">
        <v>21.83952</v>
      </c>
      <c r="L225" s="2">
        <v>0.48544999999999999</v>
      </c>
      <c r="M225" s="2">
        <v>38.678249999999998</v>
      </c>
      <c r="N225" s="2">
        <v>97.645650000000003</v>
      </c>
      <c r="O225" s="2">
        <v>-13072</v>
      </c>
      <c r="P225" s="2">
        <v>32883</v>
      </c>
      <c r="Q225" s="2">
        <v>-71</v>
      </c>
      <c r="R225" s="132" t="s">
        <v>297</v>
      </c>
      <c r="S225" s="2">
        <v>13.679360000000001</v>
      </c>
      <c r="T225" s="2">
        <v>222</v>
      </c>
      <c r="U225" s="3">
        <v>39639.519409722219</v>
      </c>
    </row>
    <row r="226" spans="1:21" s="2" customFormat="1" x14ac:dyDescent="0.2">
      <c r="A226" s="2" t="s">
        <v>298</v>
      </c>
      <c r="B226" s="2">
        <v>7.3499999999999998E-3</v>
      </c>
      <c r="C226" s="2">
        <v>19.067150000000002</v>
      </c>
      <c r="D226" s="2">
        <v>5.9229999999999998E-2</v>
      </c>
      <c r="E226" s="2">
        <v>17.09751</v>
      </c>
      <c r="F226" s="2">
        <v>7.7999999999999999E-4</v>
      </c>
      <c r="G226" s="2">
        <v>6.6100000000000004E-3</v>
      </c>
      <c r="H226" s="2">
        <v>3.8879999999999998E-2</v>
      </c>
      <c r="I226" s="2">
        <v>7.3039999999999994E-2</v>
      </c>
      <c r="J226" s="2">
        <v>0.1852</v>
      </c>
      <c r="K226" s="2">
        <v>22.574149999999999</v>
      </c>
      <c r="L226" s="2">
        <v>0.40906999999999999</v>
      </c>
      <c r="M226" s="2">
        <v>38.782870000000003</v>
      </c>
      <c r="N226" s="2">
        <v>98.301850000000002</v>
      </c>
      <c r="O226" s="2">
        <v>-13063.6</v>
      </c>
      <c r="P226" s="2">
        <v>32882.800000000003</v>
      </c>
      <c r="Q226" s="2">
        <v>-71</v>
      </c>
      <c r="R226" s="132" t="s">
        <v>297</v>
      </c>
      <c r="S226" s="2">
        <v>13.850519999999999</v>
      </c>
      <c r="T226" s="2">
        <v>223</v>
      </c>
      <c r="U226" s="3">
        <v>39639.522592592592</v>
      </c>
    </row>
    <row r="227" spans="1:21" s="2" customFormat="1" x14ac:dyDescent="0.2">
      <c r="A227" s="2" t="s">
        <v>299</v>
      </c>
      <c r="B227" s="2">
        <v>3.16E-3</v>
      </c>
      <c r="C227" s="2">
        <v>19.318619999999999</v>
      </c>
      <c r="D227" s="2">
        <v>0</v>
      </c>
      <c r="E227" s="2">
        <v>17.354800000000001</v>
      </c>
      <c r="F227" s="2">
        <v>0</v>
      </c>
      <c r="G227" s="2">
        <v>8.77E-3</v>
      </c>
      <c r="H227" s="2">
        <v>4.1799999999999997E-2</v>
      </c>
      <c r="I227" s="2">
        <v>2.35E-2</v>
      </c>
      <c r="J227" s="2">
        <v>0.15193999999999999</v>
      </c>
      <c r="K227" s="2">
        <v>22.056139999999999</v>
      </c>
      <c r="L227" s="2">
        <v>0.45669999999999999</v>
      </c>
      <c r="M227" s="2">
        <v>39.017890000000001</v>
      </c>
      <c r="N227" s="2">
        <v>98.433329999999998</v>
      </c>
      <c r="O227" s="2">
        <v>-13055.2</v>
      </c>
      <c r="P227" s="2">
        <v>32882.6</v>
      </c>
      <c r="Q227" s="2">
        <v>-71</v>
      </c>
      <c r="R227" s="132" t="s">
        <v>297</v>
      </c>
      <c r="S227" s="2">
        <v>13.78552</v>
      </c>
      <c r="T227" s="2">
        <v>224</v>
      </c>
      <c r="U227" s="3">
        <v>39639.525601851848</v>
      </c>
    </row>
    <row r="228" spans="1:21" s="2" customFormat="1" x14ac:dyDescent="0.2">
      <c r="A228" s="2" t="s">
        <v>300</v>
      </c>
      <c r="B228" s="2">
        <v>4.5399999999999998E-3</v>
      </c>
      <c r="C228" s="2">
        <v>18.934560000000001</v>
      </c>
      <c r="D228" s="2">
        <v>0.20605000000000001</v>
      </c>
      <c r="E228" s="2">
        <v>17.14986</v>
      </c>
      <c r="F228" s="2">
        <v>0</v>
      </c>
      <c r="G228" s="2">
        <v>1.5990000000000001E-2</v>
      </c>
      <c r="H228" s="2">
        <v>2.964E-2</v>
      </c>
      <c r="I228" s="2">
        <v>6.7199999999999996E-2</v>
      </c>
      <c r="J228" s="2">
        <v>0.16736000000000001</v>
      </c>
      <c r="K228" s="2">
        <v>22.522880000000001</v>
      </c>
      <c r="L228" s="2">
        <v>0.43690000000000001</v>
      </c>
      <c r="M228" s="2">
        <v>38.867060000000002</v>
      </c>
      <c r="N228" s="2">
        <v>98.402019999999993</v>
      </c>
      <c r="O228" s="2">
        <v>-13046.8</v>
      </c>
      <c r="P228" s="2">
        <v>32882.400000000001</v>
      </c>
      <c r="Q228" s="2">
        <v>-71</v>
      </c>
      <c r="R228" s="132" t="s">
        <v>297</v>
      </c>
      <c r="S228" s="2">
        <v>13.855560000000001</v>
      </c>
      <c r="T228" s="2">
        <v>225</v>
      </c>
      <c r="U228" s="3">
        <v>39639.528634259259</v>
      </c>
    </row>
    <row r="229" spans="1:21" s="2" customFormat="1" x14ac:dyDescent="0.2">
      <c r="A229" s="2" t="s">
        <v>301</v>
      </c>
      <c r="B229" s="2">
        <v>0</v>
      </c>
      <c r="C229" s="2">
        <v>19.1876</v>
      </c>
      <c r="D229" s="2">
        <v>7.7299999999999999E-3</v>
      </c>
      <c r="E229" s="2">
        <v>17.413519999999998</v>
      </c>
      <c r="F229" s="2">
        <v>0</v>
      </c>
      <c r="G229" s="2">
        <v>0</v>
      </c>
      <c r="H229" s="2">
        <v>5.2359999999999997E-2</v>
      </c>
      <c r="I229" s="2">
        <v>1.281E-2</v>
      </c>
      <c r="J229" s="2">
        <v>0.18151</v>
      </c>
      <c r="K229" s="2">
        <v>22.129200000000001</v>
      </c>
      <c r="L229" s="2">
        <v>0.40481</v>
      </c>
      <c r="M229" s="2">
        <v>39.021450000000002</v>
      </c>
      <c r="N229" s="2">
        <v>98.411000000000001</v>
      </c>
      <c r="O229" s="2">
        <v>-13038.4</v>
      </c>
      <c r="P229" s="2">
        <v>32882.199999999997</v>
      </c>
      <c r="Q229" s="2">
        <v>-71</v>
      </c>
      <c r="R229" s="132" t="s">
        <v>297</v>
      </c>
      <c r="S229" s="2">
        <v>13.78945</v>
      </c>
      <c r="T229" s="2">
        <v>226</v>
      </c>
      <c r="U229" s="3">
        <v>39639.531631944446</v>
      </c>
    </row>
    <row r="230" spans="1:21" s="2" customFormat="1" x14ac:dyDescent="0.2">
      <c r="A230" s="2" t="s">
        <v>302</v>
      </c>
      <c r="B230" s="2">
        <v>1.089E-2</v>
      </c>
      <c r="C230" s="2">
        <v>19.411760000000001</v>
      </c>
      <c r="D230" s="2">
        <v>6.8199999999999997E-3</v>
      </c>
      <c r="E230" s="2">
        <v>17.475809999999999</v>
      </c>
      <c r="F230" s="2">
        <v>7.3899999999999999E-3</v>
      </c>
      <c r="G230" s="2">
        <v>1.354E-2</v>
      </c>
      <c r="H230" s="2">
        <v>2.3779999999999999E-2</v>
      </c>
      <c r="I230" s="2">
        <v>2.3359999999999999E-2</v>
      </c>
      <c r="J230" s="2">
        <v>0.17285</v>
      </c>
      <c r="K230" s="2">
        <v>22.21163</v>
      </c>
      <c r="L230" s="2">
        <v>0.4385</v>
      </c>
      <c r="M230" s="2">
        <v>39.267020000000002</v>
      </c>
      <c r="N230" s="2">
        <v>99.06335</v>
      </c>
      <c r="O230" s="2">
        <v>-13030</v>
      </c>
      <c r="P230" s="2">
        <v>32882</v>
      </c>
      <c r="Q230" s="2">
        <v>-71</v>
      </c>
      <c r="R230" s="132" t="s">
        <v>297</v>
      </c>
      <c r="S230" s="2">
        <v>13.87543</v>
      </c>
      <c r="T230" s="2">
        <v>227</v>
      </c>
      <c r="U230" s="3">
        <v>39639.53465277778</v>
      </c>
    </row>
    <row r="231" spans="1:21" s="2" customFormat="1" x14ac:dyDescent="0.2">
      <c r="A231" s="2" t="s">
        <v>303</v>
      </c>
      <c r="B231" s="2">
        <v>1.4572700000000001</v>
      </c>
      <c r="C231" s="2">
        <v>0.40837000000000001</v>
      </c>
      <c r="D231" s="2">
        <v>16.516380000000002</v>
      </c>
      <c r="E231" s="2">
        <v>20.564019999999999</v>
      </c>
      <c r="F231" s="2">
        <v>5.9119999999999999E-2</v>
      </c>
      <c r="G231" s="2">
        <v>10.999969999999999</v>
      </c>
      <c r="H231" s="2">
        <v>1.9E-3</v>
      </c>
      <c r="I231" s="2">
        <v>0.15175</v>
      </c>
      <c r="J231" s="2">
        <v>0</v>
      </c>
      <c r="K231" s="2">
        <v>2.4478599999999999</v>
      </c>
      <c r="L231" s="2">
        <v>5.2299999999999999E-2</v>
      </c>
      <c r="M231" s="2">
        <v>44.087330000000001</v>
      </c>
      <c r="N231" s="2">
        <v>96.746269999999996</v>
      </c>
      <c r="O231" s="2">
        <v>-13035</v>
      </c>
      <c r="P231" s="2">
        <v>32850</v>
      </c>
      <c r="Q231" s="2">
        <v>-71</v>
      </c>
      <c r="R231" s="132" t="s">
        <v>304</v>
      </c>
      <c r="S231" s="2">
        <v>11.661479999999999</v>
      </c>
      <c r="T231" s="2">
        <v>228</v>
      </c>
      <c r="U231" s="3">
        <v>39639.537719907406</v>
      </c>
    </row>
    <row r="232" spans="1:21" s="2" customFormat="1" x14ac:dyDescent="0.2">
      <c r="A232" s="2" t="s">
        <v>305</v>
      </c>
      <c r="B232" s="2">
        <v>1.38497</v>
      </c>
      <c r="C232" s="2">
        <v>0.28425</v>
      </c>
      <c r="D232" s="2">
        <v>17.59432</v>
      </c>
      <c r="E232" s="2">
        <v>21.00845</v>
      </c>
      <c r="F232" s="2">
        <v>6.8690000000000001E-2</v>
      </c>
      <c r="G232" s="2">
        <v>10.803089999999999</v>
      </c>
      <c r="H232" s="2">
        <v>1.406E-2</v>
      </c>
      <c r="I232" s="2">
        <v>0.23619000000000001</v>
      </c>
      <c r="J232" s="2">
        <v>5.1700000000000001E-3</v>
      </c>
      <c r="K232" s="2">
        <v>3.0401500000000001</v>
      </c>
      <c r="L232" s="2">
        <v>5.7349999999999998E-2</v>
      </c>
      <c r="M232" s="2">
        <v>45.588749999999997</v>
      </c>
      <c r="N232" s="2">
        <v>100.08540000000001</v>
      </c>
      <c r="O232" s="2">
        <v>-13038</v>
      </c>
      <c r="P232" s="2">
        <v>32850</v>
      </c>
      <c r="Q232" s="2">
        <v>-71</v>
      </c>
      <c r="R232" s="132" t="s">
        <v>304</v>
      </c>
      <c r="S232" s="2">
        <v>12.10324</v>
      </c>
      <c r="T232" s="2">
        <v>229</v>
      </c>
      <c r="U232" s="3">
        <v>39639.540902777779</v>
      </c>
    </row>
    <row r="233" spans="1:21" s="2" customFormat="1" x14ac:dyDescent="0.2">
      <c r="A233" s="2" t="s">
        <v>306</v>
      </c>
      <c r="B233" s="2">
        <v>8.5070000000000007E-2</v>
      </c>
      <c r="C233" s="2">
        <v>7.5608599999999999</v>
      </c>
      <c r="D233" s="2">
        <v>0.71125000000000005</v>
      </c>
      <c r="E233" s="2">
        <v>24.52891</v>
      </c>
      <c r="F233" s="2">
        <v>0</v>
      </c>
      <c r="G233" s="2">
        <v>16.315110000000001</v>
      </c>
      <c r="H233" s="2">
        <v>2.4070000000000001E-2</v>
      </c>
      <c r="I233" s="2">
        <v>9.0100000000000006E-3</v>
      </c>
      <c r="J233" s="2">
        <v>3.3430000000000001E-2</v>
      </c>
      <c r="K233" s="2">
        <v>6.4151899999999999</v>
      </c>
      <c r="L233" s="2">
        <v>0.14679</v>
      </c>
      <c r="M233" s="2">
        <v>42.007080000000002</v>
      </c>
      <c r="N233" s="2">
        <v>97.836789999999993</v>
      </c>
      <c r="O233" s="2">
        <v>-13092</v>
      </c>
      <c r="P233" s="2">
        <v>32132</v>
      </c>
      <c r="Q233" s="2">
        <v>-71</v>
      </c>
      <c r="R233" s="132" t="s">
        <v>307</v>
      </c>
      <c r="S233" s="2">
        <v>12.79072</v>
      </c>
      <c r="T233" s="2">
        <v>230</v>
      </c>
      <c r="U233" s="3">
        <v>39639.543993055559</v>
      </c>
    </row>
    <row r="234" spans="1:21" s="2" customFormat="1" x14ac:dyDescent="0.2">
      <c r="A234" s="2" t="s">
        <v>308</v>
      </c>
      <c r="B234" s="2">
        <v>4.47E-3</v>
      </c>
      <c r="C234" s="2">
        <v>6.75868</v>
      </c>
      <c r="D234" s="2">
        <v>1.857E-2</v>
      </c>
      <c r="E234" s="2">
        <v>24.494730000000001</v>
      </c>
      <c r="F234" s="2">
        <v>0</v>
      </c>
      <c r="G234" s="2">
        <v>17.052620000000001</v>
      </c>
      <c r="H234" s="2">
        <v>4.9699999999999996E-3</v>
      </c>
      <c r="I234" s="2">
        <v>5.6999999999999998E-4</v>
      </c>
      <c r="J234" s="2">
        <v>6.966E-2</v>
      </c>
      <c r="K234" s="2">
        <v>8.6865100000000002</v>
      </c>
      <c r="L234" s="2">
        <v>6.1600000000000002E-2</v>
      </c>
      <c r="M234" s="2">
        <v>41.712600000000002</v>
      </c>
      <c r="N234" s="2">
        <v>98.864999999999995</v>
      </c>
      <c r="O234" s="2">
        <v>-13098.3</v>
      </c>
      <c r="P234" s="2">
        <v>32133.3</v>
      </c>
      <c r="Q234" s="2">
        <v>-71</v>
      </c>
      <c r="R234" s="132" t="s">
        <v>307</v>
      </c>
      <c r="S234" s="2">
        <v>13.28506</v>
      </c>
      <c r="T234" s="2">
        <v>231</v>
      </c>
      <c r="U234" s="3">
        <v>39639.547199074077</v>
      </c>
    </row>
    <row r="235" spans="1:21" s="2" customFormat="1" x14ac:dyDescent="0.2">
      <c r="A235" s="2" t="s">
        <v>309</v>
      </c>
      <c r="B235" s="2">
        <v>6.1929999999999999E-2</v>
      </c>
      <c r="C235" s="2">
        <v>7.33725</v>
      </c>
      <c r="D235" s="2">
        <v>8.7050000000000002E-2</v>
      </c>
      <c r="E235" s="2">
        <v>24.607559999999999</v>
      </c>
      <c r="F235" s="2">
        <v>1.9000000000000001E-4</v>
      </c>
      <c r="G235" s="2">
        <v>17.119160000000001</v>
      </c>
      <c r="H235" s="2">
        <v>0</v>
      </c>
      <c r="I235" s="2">
        <v>1.34E-2</v>
      </c>
      <c r="J235" s="2">
        <v>4.0129999999999999E-2</v>
      </c>
      <c r="K235" s="2">
        <v>7.20099</v>
      </c>
      <c r="L235" s="2">
        <v>6.4699999999999994E-2</v>
      </c>
      <c r="M235" s="2">
        <v>41.896070000000002</v>
      </c>
      <c r="N235" s="2">
        <v>98.428430000000006</v>
      </c>
      <c r="O235" s="2">
        <v>-13104.7</v>
      </c>
      <c r="P235" s="2">
        <v>32134.7</v>
      </c>
      <c r="Q235" s="2">
        <v>-71</v>
      </c>
      <c r="R235" s="132" t="s">
        <v>307</v>
      </c>
      <c r="S235" s="2">
        <v>13.02191</v>
      </c>
      <c r="T235" s="2">
        <v>232</v>
      </c>
      <c r="U235" s="3">
        <v>39639.550208333334</v>
      </c>
    </row>
    <row r="236" spans="1:21" s="2" customFormat="1" x14ac:dyDescent="0.2">
      <c r="A236" s="2" t="s">
        <v>310</v>
      </c>
      <c r="B236" s="2">
        <v>8.4500000000000006E-2</v>
      </c>
      <c r="C236" s="2">
        <v>7.4971699999999997</v>
      </c>
      <c r="D236" s="2">
        <v>0.14663999999999999</v>
      </c>
      <c r="E236" s="2">
        <v>24.54637</v>
      </c>
      <c r="F236" s="2">
        <v>1.0449999999999999E-2</v>
      </c>
      <c r="G236" s="2">
        <v>16.625630000000001</v>
      </c>
      <c r="H236" s="2">
        <v>1.1129999999999999E-2</v>
      </c>
      <c r="I236" s="2">
        <v>6.5199999999999998E-3</v>
      </c>
      <c r="J236" s="2">
        <v>1.7270000000000001E-2</v>
      </c>
      <c r="K236" s="2">
        <v>7.0674900000000003</v>
      </c>
      <c r="L236" s="2">
        <v>7.9289999999999999E-2</v>
      </c>
      <c r="M236" s="2">
        <v>41.763669999999998</v>
      </c>
      <c r="N236" s="2">
        <v>97.856120000000004</v>
      </c>
      <c r="O236" s="2">
        <v>-13111</v>
      </c>
      <c r="P236" s="2">
        <v>32136</v>
      </c>
      <c r="Q236" s="2">
        <v>-71</v>
      </c>
      <c r="R236" s="132" t="s">
        <v>307</v>
      </c>
      <c r="S236" s="2">
        <v>12.900790000000001</v>
      </c>
      <c r="T236" s="2">
        <v>233</v>
      </c>
      <c r="U236" s="3">
        <v>39639.553194444445</v>
      </c>
    </row>
    <row r="237" spans="1:21" s="2" customFormat="1" x14ac:dyDescent="0.2">
      <c r="A237" s="2" t="s">
        <v>311</v>
      </c>
      <c r="B237" s="2">
        <v>2.0500000000000002E-3</v>
      </c>
      <c r="C237" s="2">
        <v>19.256789999999999</v>
      </c>
      <c r="D237" s="2">
        <v>0</v>
      </c>
      <c r="E237" s="2">
        <v>17.37771</v>
      </c>
      <c r="F237" s="2">
        <v>0</v>
      </c>
      <c r="G237" s="2">
        <v>9.7099999999999999E-3</v>
      </c>
      <c r="H237" s="2">
        <v>5.9950000000000003E-2</v>
      </c>
      <c r="I237" s="2">
        <v>3.2390000000000002E-2</v>
      </c>
      <c r="J237" s="2">
        <v>0.17427999999999999</v>
      </c>
      <c r="K237" s="2">
        <v>21.96566</v>
      </c>
      <c r="L237" s="2">
        <v>0.45379999999999998</v>
      </c>
      <c r="M237" s="2">
        <v>39.002479999999998</v>
      </c>
      <c r="N237" s="2">
        <v>98.334819999999993</v>
      </c>
      <c r="O237" s="2">
        <v>-13135</v>
      </c>
      <c r="P237" s="2">
        <v>32354</v>
      </c>
      <c r="Q237" s="2">
        <v>-71</v>
      </c>
      <c r="R237" s="132" t="s">
        <v>312</v>
      </c>
      <c r="S237" s="2">
        <v>13.767799999999999</v>
      </c>
      <c r="T237" s="2">
        <v>234</v>
      </c>
      <c r="U237" s="3">
        <v>39639.556250000001</v>
      </c>
    </row>
    <row r="238" spans="1:21" s="2" customFormat="1" x14ac:dyDescent="0.2">
      <c r="A238" s="2" t="s">
        <v>313</v>
      </c>
      <c r="B238" s="2">
        <v>1.068E-2</v>
      </c>
      <c r="C238" s="2">
        <v>19.247990000000001</v>
      </c>
      <c r="D238" s="2">
        <v>2.7299999999999998E-3</v>
      </c>
      <c r="E238" s="2">
        <v>17.392340000000001</v>
      </c>
      <c r="F238" s="2">
        <v>2.32E-3</v>
      </c>
      <c r="G238" s="2">
        <v>9.9299999999999996E-3</v>
      </c>
      <c r="H238" s="2">
        <v>2.4850000000000001E-2</v>
      </c>
      <c r="I238" s="2">
        <v>1.3979999999999999E-2</v>
      </c>
      <c r="J238" s="2">
        <v>0.16763</v>
      </c>
      <c r="K238" s="2">
        <v>22.070460000000001</v>
      </c>
      <c r="L238" s="2">
        <v>0.43036000000000002</v>
      </c>
      <c r="M238" s="2">
        <v>39.01014</v>
      </c>
      <c r="N238" s="2">
        <v>98.383420000000001</v>
      </c>
      <c r="O238" s="2">
        <v>-13128.7</v>
      </c>
      <c r="P238" s="2">
        <v>32360.3</v>
      </c>
      <c r="Q238" s="2">
        <v>-71</v>
      </c>
      <c r="R238" s="132" t="s">
        <v>312</v>
      </c>
      <c r="S238" s="2">
        <v>13.77901</v>
      </c>
      <c r="T238" s="2">
        <v>235</v>
      </c>
      <c r="U238" s="3">
        <v>39639.55945601852</v>
      </c>
    </row>
    <row r="239" spans="1:21" s="2" customFormat="1" x14ac:dyDescent="0.2">
      <c r="A239" s="2" t="s">
        <v>314</v>
      </c>
      <c r="B239" s="2">
        <v>1.1100000000000001E-3</v>
      </c>
      <c r="C239" s="2">
        <v>18.94378</v>
      </c>
      <c r="D239" s="2">
        <v>3.2379999999999999E-2</v>
      </c>
      <c r="E239" s="2">
        <v>17.154389999999999</v>
      </c>
      <c r="F239" s="2">
        <v>3.8600000000000001E-3</v>
      </c>
      <c r="G239" s="2">
        <v>5.6499999999999996E-3</v>
      </c>
      <c r="H239" s="2">
        <v>3.8030000000000001E-2</v>
      </c>
      <c r="I239" s="2">
        <v>8.7300000000000003E-2</v>
      </c>
      <c r="J239" s="2">
        <v>0.14757000000000001</v>
      </c>
      <c r="K239" s="2">
        <v>22.870049999999999</v>
      </c>
      <c r="L239" s="2">
        <v>0.44363000000000002</v>
      </c>
      <c r="M239" s="2">
        <v>38.829920000000001</v>
      </c>
      <c r="N239" s="2">
        <v>98.557689999999994</v>
      </c>
      <c r="O239" s="2">
        <v>-13122.3</v>
      </c>
      <c r="P239" s="2">
        <v>32366.7</v>
      </c>
      <c r="Q239" s="2">
        <v>-71</v>
      </c>
      <c r="R239" s="132" t="s">
        <v>312</v>
      </c>
      <c r="S239" s="2">
        <v>13.924099999999999</v>
      </c>
      <c r="T239" s="2">
        <v>236</v>
      </c>
      <c r="U239" s="3">
        <v>39639.562476851854</v>
      </c>
    </row>
    <row r="240" spans="1:21" s="2" customFormat="1" x14ac:dyDescent="0.2">
      <c r="A240" s="2" t="s">
        <v>315</v>
      </c>
      <c r="B240" s="2">
        <v>2.5069999999999999E-2</v>
      </c>
      <c r="C240" s="2">
        <v>13.66419</v>
      </c>
      <c r="D240" s="2">
        <v>10.98771</v>
      </c>
      <c r="E240" s="2">
        <v>14.879009999999999</v>
      </c>
      <c r="F240" s="2">
        <v>3.0999999999999999E-3</v>
      </c>
      <c r="G240" s="2">
        <v>0.37397999999999998</v>
      </c>
      <c r="H240" s="2">
        <v>1.457E-2</v>
      </c>
      <c r="I240" s="2">
        <v>6.3289999999999999E-2</v>
      </c>
      <c r="J240" s="2">
        <v>0.12648000000000001</v>
      </c>
      <c r="K240" s="2">
        <v>19.052720000000001</v>
      </c>
      <c r="L240" s="2">
        <v>0.37984000000000001</v>
      </c>
      <c r="M240" s="2">
        <v>41.51784</v>
      </c>
      <c r="N240" s="2">
        <v>101.0878</v>
      </c>
      <c r="O240" s="2">
        <v>-13116</v>
      </c>
      <c r="P240" s="2">
        <v>32373</v>
      </c>
      <c r="Q240" s="2">
        <v>-71</v>
      </c>
      <c r="R240" s="132" t="s">
        <v>312</v>
      </c>
      <c r="S240" s="2">
        <v>13.66081</v>
      </c>
      <c r="T240" s="2">
        <v>237</v>
      </c>
      <c r="U240" s="3">
        <v>39639.565462962964</v>
      </c>
    </row>
    <row r="241" spans="1:21" s="2" customFormat="1" x14ac:dyDescent="0.2">
      <c r="A241" s="2" t="s">
        <v>316</v>
      </c>
      <c r="B241" s="2">
        <v>7.8600000000000007E-3</v>
      </c>
      <c r="C241" s="2">
        <v>19.32011</v>
      </c>
      <c r="D241" s="2">
        <v>0</v>
      </c>
      <c r="E241" s="2">
        <v>17.479620000000001</v>
      </c>
      <c r="F241" s="2">
        <v>1.311E-2</v>
      </c>
      <c r="G241" s="2">
        <v>1.093E-2</v>
      </c>
      <c r="H241" s="2">
        <v>3.4099999999999998E-3</v>
      </c>
      <c r="I241" s="2">
        <v>9.7300000000000008E-3</v>
      </c>
      <c r="J241" s="2">
        <v>0.15315000000000001</v>
      </c>
      <c r="K241" s="2">
        <v>22.054120000000001</v>
      </c>
      <c r="L241" s="2">
        <v>0.45123999999999997</v>
      </c>
      <c r="M241" s="2">
        <v>39.135590000000001</v>
      </c>
      <c r="N241" s="2">
        <v>98.638859999999994</v>
      </c>
      <c r="O241" s="2">
        <v>-13418</v>
      </c>
      <c r="P241" s="2">
        <v>32019</v>
      </c>
      <c r="Q241" s="2">
        <v>-72</v>
      </c>
      <c r="R241" s="132" t="s">
        <v>317</v>
      </c>
      <c r="S241" s="2">
        <v>13.803570000000001</v>
      </c>
      <c r="T241" s="2">
        <v>238</v>
      </c>
      <c r="U241" s="3">
        <v>39639.568506944444</v>
      </c>
    </row>
    <row r="242" spans="1:21" s="2" customFormat="1" x14ac:dyDescent="0.2">
      <c r="A242" s="2" t="s">
        <v>318</v>
      </c>
      <c r="B242" s="2">
        <v>2.9299999999999999E-3</v>
      </c>
      <c r="C242" s="2">
        <v>19.382940000000001</v>
      </c>
      <c r="D242" s="2">
        <v>1.0460000000000001E-2</v>
      </c>
      <c r="E242" s="2">
        <v>17.365359999999999</v>
      </c>
      <c r="F242" s="2">
        <v>0</v>
      </c>
      <c r="G242" s="2">
        <v>3.5180000000000003E-2</v>
      </c>
      <c r="H242" s="2">
        <v>2.5799999999999998E-3</v>
      </c>
      <c r="I242" s="2">
        <v>1.8169999999999999E-2</v>
      </c>
      <c r="J242" s="2">
        <v>0.17066999999999999</v>
      </c>
      <c r="K242" s="2">
        <v>21.959569999999999</v>
      </c>
      <c r="L242" s="2">
        <v>0.43958000000000003</v>
      </c>
      <c r="M242" s="2">
        <v>39.040379999999999</v>
      </c>
      <c r="N242" s="2">
        <v>98.427819999999997</v>
      </c>
      <c r="O242" s="2">
        <v>-13407.5</v>
      </c>
      <c r="P242" s="2">
        <v>32012.5</v>
      </c>
      <c r="Q242" s="2">
        <v>-72</v>
      </c>
      <c r="R242" s="132" t="s">
        <v>317</v>
      </c>
      <c r="S242" s="2">
        <v>13.768929999999999</v>
      </c>
      <c r="T242" s="2">
        <v>239</v>
      </c>
      <c r="U242" s="3">
        <v>39639.571770833332</v>
      </c>
    </row>
    <row r="243" spans="1:21" s="2" customFormat="1" x14ac:dyDescent="0.2">
      <c r="A243" s="2" t="s">
        <v>319</v>
      </c>
      <c r="B243" s="2">
        <v>3.0000000000000001E-3</v>
      </c>
      <c r="C243" s="2">
        <v>19.473579999999998</v>
      </c>
      <c r="D243" s="2">
        <v>0</v>
      </c>
      <c r="E243" s="2">
        <v>17.386970000000002</v>
      </c>
      <c r="F243" s="2">
        <v>1.234E-2</v>
      </c>
      <c r="G243" s="2">
        <v>2.7879999999999999E-2</v>
      </c>
      <c r="H243" s="2">
        <v>4.2000000000000002E-4</v>
      </c>
      <c r="I243" s="2">
        <v>1.7690000000000001E-2</v>
      </c>
      <c r="J243" s="2">
        <v>0.1835</v>
      </c>
      <c r="K243" s="2">
        <v>22.018270000000001</v>
      </c>
      <c r="L243" s="2">
        <v>0.44494</v>
      </c>
      <c r="M243" s="2">
        <v>39.133409999999998</v>
      </c>
      <c r="N243" s="2">
        <v>98.701999999999998</v>
      </c>
      <c r="O243" s="2">
        <v>-13397</v>
      </c>
      <c r="P243" s="2">
        <v>32006</v>
      </c>
      <c r="Q243" s="2">
        <v>-72</v>
      </c>
      <c r="R243" s="132" t="s">
        <v>317</v>
      </c>
      <c r="S243" s="2">
        <v>13.809150000000001</v>
      </c>
      <c r="T243" s="2">
        <v>240</v>
      </c>
      <c r="U243" s="3">
        <v>39639.574791666666</v>
      </c>
    </row>
    <row r="244" spans="1:21" s="2" customFormat="1" x14ac:dyDescent="0.2">
      <c r="A244" s="2" t="s">
        <v>320</v>
      </c>
      <c r="B244" s="2">
        <v>0</v>
      </c>
      <c r="C244" s="2">
        <v>14.90329</v>
      </c>
      <c r="D244" s="2">
        <v>0.17954000000000001</v>
      </c>
      <c r="E244" s="2">
        <v>23.812570000000001</v>
      </c>
      <c r="F244" s="2">
        <v>0</v>
      </c>
      <c r="G244" s="2">
        <v>0.22006000000000001</v>
      </c>
      <c r="H244" s="2">
        <v>1.281E-2</v>
      </c>
      <c r="I244" s="2">
        <v>0.29066999999999998</v>
      </c>
      <c r="J244" s="2">
        <v>0.17441000000000001</v>
      </c>
      <c r="K244" s="2">
        <v>17.309670000000001</v>
      </c>
      <c r="L244" s="2">
        <v>0.14985999999999999</v>
      </c>
      <c r="M244" s="2">
        <v>42.38203</v>
      </c>
      <c r="N244" s="2">
        <v>99.434899999999999</v>
      </c>
      <c r="O244" s="2">
        <v>-13682</v>
      </c>
      <c r="P244" s="2">
        <v>32845</v>
      </c>
      <c r="Q244" s="2">
        <v>-70</v>
      </c>
      <c r="R244" s="132" t="s">
        <v>321</v>
      </c>
      <c r="S244" s="2">
        <v>13.237869999999999</v>
      </c>
      <c r="T244" s="2">
        <v>241</v>
      </c>
      <c r="U244" s="3">
        <v>39639.577847222223</v>
      </c>
    </row>
    <row r="245" spans="1:21" s="2" customFormat="1" x14ac:dyDescent="0.2">
      <c r="A245" s="2" t="s">
        <v>322</v>
      </c>
      <c r="B245" s="2">
        <v>5.3200000000000001E-3</v>
      </c>
      <c r="C245" s="2">
        <v>15.18463</v>
      </c>
      <c r="D245" s="2">
        <v>0.18540999999999999</v>
      </c>
      <c r="E245" s="2">
        <v>23.90062</v>
      </c>
      <c r="F245" s="2">
        <v>2.0000000000000001E-4</v>
      </c>
      <c r="G245" s="2">
        <v>0.63068000000000002</v>
      </c>
      <c r="H245" s="2">
        <v>1.7219999999999999E-2</v>
      </c>
      <c r="I245" s="2">
        <v>0.20734</v>
      </c>
      <c r="J245" s="2">
        <v>0.17399000000000001</v>
      </c>
      <c r="K245" s="2">
        <v>15.26268</v>
      </c>
      <c r="L245" s="2">
        <v>0.15942999999999999</v>
      </c>
      <c r="M245" s="2">
        <v>42.220350000000003</v>
      </c>
      <c r="N245" s="2">
        <v>97.947850000000003</v>
      </c>
      <c r="O245" s="2">
        <v>-13685</v>
      </c>
      <c r="P245" s="2">
        <v>32845</v>
      </c>
      <c r="Q245" s="2">
        <v>-70</v>
      </c>
      <c r="R245" s="132" t="s">
        <v>321</v>
      </c>
      <c r="S245" s="2">
        <v>12.806710000000001</v>
      </c>
      <c r="T245" s="2">
        <v>242</v>
      </c>
      <c r="U245" s="3">
        <v>39639.581041666665</v>
      </c>
    </row>
    <row r="246" spans="1:21" s="2" customFormat="1" x14ac:dyDescent="0.2">
      <c r="A246" s="2" t="s">
        <v>323</v>
      </c>
      <c r="B246" s="2">
        <v>0</v>
      </c>
      <c r="C246" s="2">
        <v>14.306509999999999</v>
      </c>
      <c r="D246" s="2">
        <v>0.46528999999999998</v>
      </c>
      <c r="E246" s="2">
        <v>21.915099999999999</v>
      </c>
      <c r="F246" s="2">
        <v>0</v>
      </c>
      <c r="G246" s="2">
        <v>0.26469999999999999</v>
      </c>
      <c r="H246" s="2">
        <v>2.1250000000000002E-2</v>
      </c>
      <c r="I246" s="2">
        <v>0.52446999999999999</v>
      </c>
      <c r="J246" s="2">
        <v>0.1598</v>
      </c>
      <c r="K246" s="2">
        <v>20.730419999999999</v>
      </c>
      <c r="L246" s="2">
        <v>0.20935000000000001</v>
      </c>
      <c r="M246" s="2">
        <v>41.204520000000002</v>
      </c>
      <c r="N246" s="2">
        <v>99.801419999999993</v>
      </c>
      <c r="O246" s="2">
        <v>-13688</v>
      </c>
      <c r="P246" s="2">
        <v>32845</v>
      </c>
      <c r="Q246" s="2">
        <v>-70</v>
      </c>
      <c r="R246" s="132" t="s">
        <v>321</v>
      </c>
      <c r="S246" s="2">
        <v>13.81236</v>
      </c>
      <c r="T246" s="2">
        <v>243</v>
      </c>
      <c r="U246" s="3">
        <v>39639.584050925929</v>
      </c>
    </row>
    <row r="247" spans="1:21" s="2" customFormat="1" x14ac:dyDescent="0.2">
      <c r="A247" s="2" t="s">
        <v>324</v>
      </c>
      <c r="B247" s="2">
        <v>8.9999999999999998E-4</v>
      </c>
      <c r="C247" s="2">
        <v>15.67834</v>
      </c>
      <c r="D247" s="2">
        <v>0.34018999999999999</v>
      </c>
      <c r="E247" s="2">
        <v>25.07085</v>
      </c>
      <c r="F247" s="2">
        <v>7.9000000000000001E-4</v>
      </c>
      <c r="G247" s="2">
        <v>0.2505</v>
      </c>
      <c r="H247" s="2">
        <v>1.7989999999999999E-2</v>
      </c>
      <c r="I247" s="2">
        <v>4.8590000000000001E-2</v>
      </c>
      <c r="J247" s="2">
        <v>0.13291</v>
      </c>
      <c r="K247" s="2">
        <v>13.638109999999999</v>
      </c>
      <c r="L247" s="2">
        <v>0.27128000000000002</v>
      </c>
      <c r="M247" s="2">
        <v>43.343519999999998</v>
      </c>
      <c r="N247" s="2">
        <v>98.793980000000005</v>
      </c>
      <c r="O247" s="2">
        <v>-13685</v>
      </c>
      <c r="P247" s="2">
        <v>32830</v>
      </c>
      <c r="Q247" s="2">
        <v>-70</v>
      </c>
      <c r="R247" s="132" t="s">
        <v>325</v>
      </c>
      <c r="S247" s="2">
        <v>12.624090000000001</v>
      </c>
      <c r="T247" s="2">
        <v>244</v>
      </c>
      <c r="U247" s="3">
        <v>39639.587129629632</v>
      </c>
    </row>
    <row r="248" spans="1:21" s="2" customFormat="1" x14ac:dyDescent="0.2">
      <c r="A248" s="2" t="s">
        <v>326</v>
      </c>
      <c r="B248" s="2">
        <v>8.0999999999999996E-3</v>
      </c>
      <c r="C248" s="2">
        <v>15.70492</v>
      </c>
      <c r="D248" s="2">
        <v>0.32455000000000001</v>
      </c>
      <c r="E248" s="2">
        <v>25.101769999999998</v>
      </c>
      <c r="F248" s="2">
        <v>0</v>
      </c>
      <c r="G248" s="2">
        <v>0.25752999999999998</v>
      </c>
      <c r="H248" s="2">
        <v>1.1440000000000001E-2</v>
      </c>
      <c r="I248" s="2">
        <v>5.4309999999999997E-2</v>
      </c>
      <c r="J248" s="2">
        <v>0.1794</v>
      </c>
      <c r="K248" s="2">
        <v>13.704750000000001</v>
      </c>
      <c r="L248" s="2">
        <v>0.19056000000000001</v>
      </c>
      <c r="M248" s="2">
        <v>43.394590000000001</v>
      </c>
      <c r="N248" s="2">
        <v>98.931899999999999</v>
      </c>
      <c r="O248" s="2">
        <v>-13687.5</v>
      </c>
      <c r="P248" s="2">
        <v>32828</v>
      </c>
      <c r="Q248" s="2">
        <v>-70</v>
      </c>
      <c r="R248" s="132" t="s">
        <v>325</v>
      </c>
      <c r="S248" s="2">
        <v>12.64034</v>
      </c>
      <c r="T248" s="2">
        <v>245</v>
      </c>
      <c r="U248" s="3">
        <v>39639.590324074074</v>
      </c>
    </row>
    <row r="249" spans="1:21" s="2" customFormat="1" x14ac:dyDescent="0.2">
      <c r="A249" s="2" t="s">
        <v>327</v>
      </c>
      <c r="B249" s="2">
        <v>3.7399999999999998E-3</v>
      </c>
      <c r="C249" s="2">
        <v>15.80524</v>
      </c>
      <c r="D249" s="2">
        <v>0.23780999999999999</v>
      </c>
      <c r="E249" s="2">
        <v>25.14554</v>
      </c>
      <c r="F249" s="2">
        <v>4.9100000000000003E-3</v>
      </c>
      <c r="G249" s="2">
        <v>0.24712999999999999</v>
      </c>
      <c r="H249" s="2">
        <v>1.5709999999999998E-2</v>
      </c>
      <c r="I249" s="2">
        <v>4.8489999999999998E-2</v>
      </c>
      <c r="J249" s="2">
        <v>0.17383999999999999</v>
      </c>
      <c r="K249" s="2">
        <v>13.782830000000001</v>
      </c>
      <c r="L249" s="2">
        <v>0.19203999999999999</v>
      </c>
      <c r="M249" s="2">
        <v>43.451790000000003</v>
      </c>
      <c r="N249" s="2">
        <v>99.109059999999999</v>
      </c>
      <c r="O249" s="2">
        <v>-13690</v>
      </c>
      <c r="P249" s="2">
        <v>32826</v>
      </c>
      <c r="Q249" s="2">
        <v>-70</v>
      </c>
      <c r="R249" s="132" t="s">
        <v>325</v>
      </c>
      <c r="S249" s="2">
        <v>12.67069</v>
      </c>
      <c r="T249" s="2">
        <v>246</v>
      </c>
      <c r="U249" s="3">
        <v>39639.593344907407</v>
      </c>
    </row>
    <row r="250" spans="1:21" s="2" customFormat="1" x14ac:dyDescent="0.2">
      <c r="A250" s="2" t="s">
        <v>328</v>
      </c>
      <c r="B250" s="2">
        <v>5.0819000000000001</v>
      </c>
      <c r="C250" s="2">
        <v>7.4819999999999998E-2</v>
      </c>
      <c r="D250" s="2">
        <v>13.41991</v>
      </c>
      <c r="E250" s="2">
        <v>26.928540000000002</v>
      </c>
      <c r="F250" s="2">
        <v>0.39226</v>
      </c>
      <c r="G250" s="2">
        <v>5.3235599999999996</v>
      </c>
      <c r="H250" s="2">
        <v>7.4599999999999996E-3</v>
      </c>
      <c r="I250" s="2">
        <v>4.5580000000000002E-2</v>
      </c>
      <c r="J250" s="2">
        <v>1.6000000000000001E-4</v>
      </c>
      <c r="K250" s="2">
        <v>1.0285200000000001</v>
      </c>
      <c r="L250" s="2">
        <v>2.9530000000000001E-2</v>
      </c>
      <c r="M250" s="2">
        <v>46.97045</v>
      </c>
      <c r="N250" s="2">
        <v>99.302670000000006</v>
      </c>
      <c r="O250" s="2">
        <v>-6607</v>
      </c>
      <c r="P250" s="2">
        <v>24847</v>
      </c>
      <c r="Q250" s="2">
        <v>-70</v>
      </c>
      <c r="R250" s="132" t="s">
        <v>329</v>
      </c>
      <c r="S250" s="2">
        <v>11.267749999999999</v>
      </c>
      <c r="T250" s="2">
        <v>247</v>
      </c>
      <c r="U250" s="3">
        <v>39639.596388888887</v>
      </c>
    </row>
    <row r="251" spans="1:21" s="2" customFormat="1" x14ac:dyDescent="0.2">
      <c r="A251" s="2" t="s">
        <v>330</v>
      </c>
      <c r="B251" s="2">
        <v>4.5902700000000003</v>
      </c>
      <c r="C251" s="2">
        <v>2.6360000000000001E-2</v>
      </c>
      <c r="D251" s="2">
        <v>14.05242</v>
      </c>
      <c r="E251" s="2">
        <v>26.480560000000001</v>
      </c>
      <c r="F251" s="2">
        <v>0.33596999999999999</v>
      </c>
      <c r="G251" s="2">
        <v>6.29122</v>
      </c>
      <c r="H251" s="2">
        <v>5.5799999999999999E-3</v>
      </c>
      <c r="I251" s="2">
        <v>1.091E-2</v>
      </c>
      <c r="J251" s="2">
        <v>0</v>
      </c>
      <c r="K251" s="2">
        <v>0.72980999999999996</v>
      </c>
      <c r="L251" s="2">
        <v>3.669E-2</v>
      </c>
      <c r="M251" s="2">
        <v>47.08905</v>
      </c>
      <c r="N251" s="2">
        <v>99.648840000000007</v>
      </c>
      <c r="O251" s="2">
        <v>-6610.3</v>
      </c>
      <c r="P251" s="2">
        <v>24846.3</v>
      </c>
      <c r="Q251" s="2">
        <v>-70</v>
      </c>
      <c r="R251" s="132" t="s">
        <v>329</v>
      </c>
      <c r="S251" s="2">
        <v>11.331429999999999</v>
      </c>
      <c r="T251" s="2">
        <v>248</v>
      </c>
      <c r="U251" s="3">
        <v>39639.599618055552</v>
      </c>
    </row>
    <row r="252" spans="1:21" s="2" customFormat="1" x14ac:dyDescent="0.2">
      <c r="A252" s="2" t="s">
        <v>331</v>
      </c>
      <c r="B252" s="2">
        <v>4.1916500000000001</v>
      </c>
      <c r="C252" s="2">
        <v>8.7299999999999999E-3</v>
      </c>
      <c r="D252" s="2">
        <v>14.433619999999999</v>
      </c>
      <c r="E252" s="2">
        <v>25.933520000000001</v>
      </c>
      <c r="F252" s="2">
        <v>0.27959000000000001</v>
      </c>
      <c r="G252" s="2">
        <v>6.89811</v>
      </c>
      <c r="H252" s="2">
        <v>2.7399999999999998E-3</v>
      </c>
      <c r="I252" s="2">
        <v>1.7780000000000001E-2</v>
      </c>
      <c r="J252" s="2">
        <v>0</v>
      </c>
      <c r="K252" s="2">
        <v>0.70896000000000003</v>
      </c>
      <c r="L252" s="2">
        <v>3.3399999999999999E-2</v>
      </c>
      <c r="M252" s="2">
        <v>46.883150000000001</v>
      </c>
      <c r="N252" s="2">
        <v>99.391239999999996</v>
      </c>
      <c r="O252" s="2">
        <v>-6613.7</v>
      </c>
      <c r="P252" s="2">
        <v>24845.7</v>
      </c>
      <c r="Q252" s="2">
        <v>-70</v>
      </c>
      <c r="R252" s="132" t="s">
        <v>329</v>
      </c>
      <c r="S252" s="2">
        <v>11.35031</v>
      </c>
      <c r="T252" s="2">
        <v>249</v>
      </c>
      <c r="U252" s="3">
        <v>39639.602627314816</v>
      </c>
    </row>
    <row r="253" spans="1:21" s="2" customFormat="1" x14ac:dyDescent="0.2">
      <c r="A253" s="2" t="s">
        <v>332</v>
      </c>
      <c r="B253" s="2">
        <v>3.65368</v>
      </c>
      <c r="C253" s="2">
        <v>1.2239999999999999E-2</v>
      </c>
      <c r="D253" s="2">
        <v>15.08634</v>
      </c>
      <c r="E253" s="2">
        <v>25.127469999999999</v>
      </c>
      <c r="F253" s="2">
        <v>0.17688000000000001</v>
      </c>
      <c r="G253" s="2">
        <v>7.8349399999999996</v>
      </c>
      <c r="H253" s="2">
        <v>1.14E-3</v>
      </c>
      <c r="I253" s="2">
        <v>1.729E-2</v>
      </c>
      <c r="J253" s="2">
        <v>1.5709999999999998E-2</v>
      </c>
      <c r="K253" s="2">
        <v>0.78427999999999998</v>
      </c>
      <c r="L253" s="2">
        <v>4.4990000000000002E-2</v>
      </c>
      <c r="M253" s="2">
        <v>46.742420000000003</v>
      </c>
      <c r="N253" s="2">
        <v>99.497380000000007</v>
      </c>
      <c r="O253" s="2">
        <v>-6617</v>
      </c>
      <c r="P253" s="2">
        <v>24845</v>
      </c>
      <c r="Q253" s="2">
        <v>-70</v>
      </c>
      <c r="R253" s="132" t="s">
        <v>329</v>
      </c>
      <c r="S253" s="2">
        <v>11.44727</v>
      </c>
      <c r="T253" s="2">
        <v>250</v>
      </c>
      <c r="U253" s="3">
        <v>39639.605624999997</v>
      </c>
    </row>
    <row r="254" spans="1:21" s="2" customFormat="1" x14ac:dyDescent="0.2">
      <c r="A254" s="2" t="s">
        <v>333</v>
      </c>
      <c r="B254" s="2">
        <v>7.3600000000000002E-3</v>
      </c>
      <c r="C254" s="2">
        <v>19.66592</v>
      </c>
      <c r="D254" s="2">
        <v>7.5799999999999999E-3</v>
      </c>
      <c r="E254" s="2">
        <v>17.415369999999999</v>
      </c>
      <c r="F254" s="2">
        <v>0</v>
      </c>
      <c r="G254" s="2">
        <v>1.907E-2</v>
      </c>
      <c r="H254" s="2">
        <v>2.0250000000000001E-2</v>
      </c>
      <c r="I254" s="2">
        <v>1.0749999999999999E-2</v>
      </c>
      <c r="J254" s="2">
        <v>0.18196999999999999</v>
      </c>
      <c r="K254" s="2">
        <v>22.222200000000001</v>
      </c>
      <c r="L254" s="2">
        <v>0.52627999999999997</v>
      </c>
      <c r="M254" s="2">
        <v>39.387050000000002</v>
      </c>
      <c r="N254" s="2">
        <v>99.463800000000006</v>
      </c>
      <c r="O254" s="2">
        <v>-6619</v>
      </c>
      <c r="P254" s="2">
        <v>24853</v>
      </c>
      <c r="Q254" s="2">
        <v>-70</v>
      </c>
      <c r="R254" s="132" t="s">
        <v>334</v>
      </c>
      <c r="S254" s="2">
        <v>13.93229</v>
      </c>
      <c r="T254" s="2">
        <v>251</v>
      </c>
      <c r="U254" s="3">
        <v>39639.608668981484</v>
      </c>
    </row>
    <row r="255" spans="1:21" s="2" customFormat="1" x14ac:dyDescent="0.2">
      <c r="A255" s="2" t="s">
        <v>335</v>
      </c>
      <c r="B255" s="2">
        <v>0</v>
      </c>
      <c r="C255" s="2">
        <v>19.356159999999999</v>
      </c>
      <c r="D255" s="2">
        <v>6.3800000000000003E-3</v>
      </c>
      <c r="E255" s="2">
        <v>17.44942</v>
      </c>
      <c r="F255" s="2">
        <v>0</v>
      </c>
      <c r="G255" s="2">
        <v>2.0250000000000001E-2</v>
      </c>
      <c r="H255" s="2">
        <v>2.019E-2</v>
      </c>
      <c r="I255" s="2">
        <v>2.2939999999999999E-2</v>
      </c>
      <c r="J255" s="2">
        <v>0.17773</v>
      </c>
      <c r="K255" s="2">
        <v>22.147690000000001</v>
      </c>
      <c r="L255" s="2">
        <v>0.49313000000000001</v>
      </c>
      <c r="M255" s="2">
        <v>39.190620000000003</v>
      </c>
      <c r="N255" s="2">
        <v>98.88449</v>
      </c>
      <c r="O255" s="2">
        <v>-6621.3</v>
      </c>
      <c r="P255" s="2">
        <v>24861.5</v>
      </c>
      <c r="Q255" s="2">
        <v>-70</v>
      </c>
      <c r="R255" s="132" t="s">
        <v>334</v>
      </c>
      <c r="S255" s="2">
        <v>13.8558</v>
      </c>
      <c r="T255" s="2">
        <v>252</v>
      </c>
      <c r="U255" s="3">
        <v>39639.611886574072</v>
      </c>
    </row>
    <row r="256" spans="1:21" s="2" customFormat="1" x14ac:dyDescent="0.2">
      <c r="A256" s="2" t="s">
        <v>336</v>
      </c>
      <c r="B256" s="2">
        <v>2.3089999999999999E-2</v>
      </c>
      <c r="C256" s="2">
        <v>17.138850000000001</v>
      </c>
      <c r="D256" s="2">
        <v>0.67105999999999999</v>
      </c>
      <c r="E256" s="2">
        <v>17.679649999999999</v>
      </c>
      <c r="F256" s="2">
        <v>0.91217999999999999</v>
      </c>
      <c r="G256" s="2">
        <v>3.6330000000000001E-2</v>
      </c>
      <c r="H256" s="2">
        <v>3.0540000000000001E-2</v>
      </c>
      <c r="I256" s="2">
        <v>0.28382000000000002</v>
      </c>
      <c r="J256" s="2">
        <v>0.18976999999999999</v>
      </c>
      <c r="K256" s="2">
        <v>22.08427</v>
      </c>
      <c r="L256" s="2">
        <v>0.47250999999999999</v>
      </c>
      <c r="M256" s="2">
        <v>38.894779999999997</v>
      </c>
      <c r="N256" s="2">
        <v>98.416839999999993</v>
      </c>
      <c r="O256" s="2">
        <v>-6623.5</v>
      </c>
      <c r="P256" s="2">
        <v>24870</v>
      </c>
      <c r="Q256" s="2">
        <v>-70</v>
      </c>
      <c r="R256" s="132" t="s">
        <v>334</v>
      </c>
      <c r="S256" s="2">
        <v>13.91024</v>
      </c>
      <c r="T256" s="2">
        <v>253</v>
      </c>
      <c r="U256" s="3">
        <v>39639.614895833336</v>
      </c>
    </row>
    <row r="257" spans="1:21" s="2" customFormat="1" x14ac:dyDescent="0.2">
      <c r="A257" s="2" t="s">
        <v>337</v>
      </c>
      <c r="B257" s="2">
        <v>0</v>
      </c>
      <c r="C257" s="2">
        <v>18.46191</v>
      </c>
      <c r="D257" s="2">
        <v>7.4770000000000003E-2</v>
      </c>
      <c r="E257" s="2">
        <v>16.257660000000001</v>
      </c>
      <c r="F257" s="2">
        <v>0</v>
      </c>
      <c r="G257" s="2">
        <v>2.4330000000000001E-2</v>
      </c>
      <c r="H257" s="2">
        <v>4.3950000000000003E-2</v>
      </c>
      <c r="I257" s="2">
        <v>0.41909000000000002</v>
      </c>
      <c r="J257" s="2">
        <v>0.18167</v>
      </c>
      <c r="K257" s="2">
        <v>24.513020000000001</v>
      </c>
      <c r="L257" s="2">
        <v>0.52190999999999999</v>
      </c>
      <c r="M257" s="2">
        <v>38.190950000000001</v>
      </c>
      <c r="N257" s="2">
        <v>98.689250000000001</v>
      </c>
      <c r="O257" s="2">
        <v>-6625.8</v>
      </c>
      <c r="P257" s="2">
        <v>24878.5</v>
      </c>
      <c r="Q257" s="2">
        <v>-70</v>
      </c>
      <c r="R257" s="132" t="s">
        <v>334</v>
      </c>
      <c r="S257" s="2">
        <v>14.234669999999999</v>
      </c>
      <c r="T257" s="2">
        <v>254</v>
      </c>
      <c r="U257" s="3">
        <v>39639.617905092593</v>
      </c>
    </row>
    <row r="258" spans="1:21" s="2" customFormat="1" x14ac:dyDescent="0.2">
      <c r="A258" s="2" t="s">
        <v>338</v>
      </c>
      <c r="B258" s="2">
        <v>1.1769999999999999E-2</v>
      </c>
      <c r="C258" s="2">
        <v>19.006060000000002</v>
      </c>
      <c r="D258" s="2">
        <v>8.0159999999999995E-2</v>
      </c>
      <c r="E258" s="2">
        <v>17.047149999999998</v>
      </c>
      <c r="F258" s="2">
        <v>5.7600000000000004E-3</v>
      </c>
      <c r="G258" s="2">
        <v>6.4829999999999999E-2</v>
      </c>
      <c r="H258" s="2">
        <v>1.8540000000000001E-2</v>
      </c>
      <c r="I258" s="2">
        <v>0.11716</v>
      </c>
      <c r="J258" s="2">
        <v>0.18579000000000001</v>
      </c>
      <c r="K258" s="2">
        <v>22.514050000000001</v>
      </c>
      <c r="L258" s="2">
        <v>0.49452000000000002</v>
      </c>
      <c r="M258" s="2">
        <v>38.742710000000002</v>
      </c>
      <c r="N258" s="2">
        <v>98.288499999999999</v>
      </c>
      <c r="O258" s="2">
        <v>-6628</v>
      </c>
      <c r="P258" s="2">
        <v>24887</v>
      </c>
      <c r="Q258" s="2">
        <v>-70</v>
      </c>
      <c r="R258" s="132" t="s">
        <v>334</v>
      </c>
      <c r="S258" s="2">
        <v>13.86328</v>
      </c>
      <c r="T258" s="2">
        <v>255</v>
      </c>
      <c r="U258" s="3">
        <v>39639.620925925927</v>
      </c>
    </row>
    <row r="259" spans="1:21" s="2" customFormat="1" x14ac:dyDescent="0.2">
      <c r="A259" s="2" t="s">
        <v>339</v>
      </c>
      <c r="B259" s="2">
        <v>1.256E-2</v>
      </c>
      <c r="C259" s="2">
        <v>14.769130000000001</v>
      </c>
      <c r="D259" s="2">
        <v>1.0261899999999999</v>
      </c>
      <c r="E259" s="2">
        <v>24.60455</v>
      </c>
      <c r="F259" s="2">
        <v>0</v>
      </c>
      <c r="G259" s="2">
        <v>1.4500900000000001</v>
      </c>
      <c r="H259" s="2">
        <v>0.19119</v>
      </c>
      <c r="I259" s="2">
        <v>0.42054999999999998</v>
      </c>
      <c r="J259" s="2">
        <v>0.13822000000000001</v>
      </c>
      <c r="K259" s="2">
        <v>12.896179999999999</v>
      </c>
      <c r="L259" s="2">
        <v>0.11289</v>
      </c>
      <c r="M259" s="2">
        <v>43.338090000000001</v>
      </c>
      <c r="N259" s="2">
        <v>98.959649999999996</v>
      </c>
      <c r="O259" s="2">
        <v>-7368</v>
      </c>
      <c r="P259" s="2">
        <v>24928</v>
      </c>
      <c r="Q259" s="2">
        <v>-70</v>
      </c>
      <c r="R259" s="132" t="s">
        <v>340</v>
      </c>
      <c r="S259" s="2">
        <v>12.6693</v>
      </c>
      <c r="T259" s="2">
        <v>256</v>
      </c>
      <c r="U259" s="3">
        <v>39639.623993055553</v>
      </c>
    </row>
    <row r="260" spans="1:21" s="2" customFormat="1" x14ac:dyDescent="0.2">
      <c r="A260" s="2" t="s">
        <v>341</v>
      </c>
      <c r="B260" s="2">
        <v>1.9730000000000001E-2</v>
      </c>
      <c r="C260" s="2">
        <v>14.94595</v>
      </c>
      <c r="D260" s="2">
        <v>0.73160000000000003</v>
      </c>
      <c r="E260" s="2">
        <v>24.810790000000001</v>
      </c>
      <c r="F260" s="2">
        <v>5.1500000000000001E-3</v>
      </c>
      <c r="G260" s="2">
        <v>1.2479100000000001</v>
      </c>
      <c r="H260" s="2">
        <v>0.13678000000000001</v>
      </c>
      <c r="I260" s="2">
        <v>0.35194999999999999</v>
      </c>
      <c r="J260" s="2">
        <v>0.15126000000000001</v>
      </c>
      <c r="K260" s="2">
        <v>13.097020000000001</v>
      </c>
      <c r="L260" s="2">
        <v>0.11022</v>
      </c>
      <c r="M260" s="2">
        <v>43.344650000000001</v>
      </c>
      <c r="N260" s="2">
        <v>98.953000000000003</v>
      </c>
      <c r="O260" s="2">
        <v>-7368.7</v>
      </c>
      <c r="P260" s="2">
        <v>24935.7</v>
      </c>
      <c r="Q260" s="2">
        <v>-70</v>
      </c>
      <c r="R260" s="132" t="s">
        <v>340</v>
      </c>
      <c r="S260" s="2">
        <v>12.67089</v>
      </c>
      <c r="T260" s="2">
        <v>257</v>
      </c>
      <c r="U260" s="3">
        <v>39639.627175925925</v>
      </c>
    </row>
    <row r="261" spans="1:21" s="2" customFormat="1" x14ac:dyDescent="0.2">
      <c r="A261" s="2" t="s">
        <v>342</v>
      </c>
      <c r="B261" s="2">
        <v>1.5879999999999998E-2</v>
      </c>
      <c r="C261" s="2">
        <v>14.9124</v>
      </c>
      <c r="D261" s="2">
        <v>0.74202999999999997</v>
      </c>
      <c r="E261" s="2">
        <v>24.863720000000001</v>
      </c>
      <c r="F261" s="2">
        <v>5.9000000000000003E-4</v>
      </c>
      <c r="G261" s="2">
        <v>1.1427799999999999</v>
      </c>
      <c r="H261" s="2">
        <v>0.12053999999999999</v>
      </c>
      <c r="I261" s="2">
        <v>0.33027000000000001</v>
      </c>
      <c r="J261" s="2">
        <v>0.19624</v>
      </c>
      <c r="K261" s="2">
        <v>13.04139</v>
      </c>
      <c r="L261" s="2">
        <v>0.11384</v>
      </c>
      <c r="M261" s="2">
        <v>43.325200000000002</v>
      </c>
      <c r="N261" s="2">
        <v>98.80489</v>
      </c>
      <c r="O261" s="2">
        <v>-7369.3</v>
      </c>
      <c r="P261" s="2">
        <v>24943.3</v>
      </c>
      <c r="Q261" s="2">
        <v>-70</v>
      </c>
      <c r="R261" s="132" t="s">
        <v>340</v>
      </c>
      <c r="S261" s="2">
        <v>12.640779999999999</v>
      </c>
      <c r="T261" s="2">
        <v>258</v>
      </c>
      <c r="U261" s="3">
        <v>39639.630185185182</v>
      </c>
    </row>
    <row r="262" spans="1:21" s="2" customFormat="1" x14ac:dyDescent="0.2">
      <c r="A262" s="2" t="s">
        <v>343</v>
      </c>
      <c r="B262" s="2">
        <v>1.085E-2</v>
      </c>
      <c r="C262" s="2">
        <v>14.64575</v>
      </c>
      <c r="D262" s="2">
        <v>1.4582999999999999</v>
      </c>
      <c r="E262" s="2">
        <v>24.30265</v>
      </c>
      <c r="F262" s="2">
        <v>1.1900000000000001E-3</v>
      </c>
      <c r="G262" s="2">
        <v>1.1380399999999999</v>
      </c>
      <c r="H262" s="2">
        <v>0.19732</v>
      </c>
      <c r="I262" s="2">
        <v>0.45756999999999998</v>
      </c>
      <c r="J262" s="2">
        <v>0.12673000000000001</v>
      </c>
      <c r="K262" s="2">
        <v>12.94882</v>
      </c>
      <c r="L262" s="2">
        <v>0.13655</v>
      </c>
      <c r="M262" s="2">
        <v>43.213479999999997</v>
      </c>
      <c r="N262" s="2">
        <v>98.637259999999998</v>
      </c>
      <c r="O262" s="2">
        <v>-7370</v>
      </c>
      <c r="P262" s="2">
        <v>24951</v>
      </c>
      <c r="Q262" s="2">
        <v>-70</v>
      </c>
      <c r="R262" s="132" t="s">
        <v>340</v>
      </c>
      <c r="S262" s="2">
        <v>12.625389999999999</v>
      </c>
      <c r="T262" s="2">
        <v>259</v>
      </c>
      <c r="U262" s="3">
        <v>39639.633217592593</v>
      </c>
    </row>
    <row r="263" spans="1:21" s="2" customFormat="1" x14ac:dyDescent="0.2">
      <c r="A263" s="2" t="s">
        <v>344</v>
      </c>
      <c r="B263" s="2">
        <v>5.6169999999999998E-2</v>
      </c>
      <c r="C263" s="2">
        <v>17.6038</v>
      </c>
      <c r="D263" s="2">
        <v>0.79110999999999998</v>
      </c>
      <c r="E263" s="2">
        <v>17.020330000000001</v>
      </c>
      <c r="F263" s="2">
        <v>1.549E-2</v>
      </c>
      <c r="G263" s="2">
        <v>1.0407</v>
      </c>
      <c r="H263" s="2">
        <v>0.12858</v>
      </c>
      <c r="I263" s="2">
        <v>0.25590000000000002</v>
      </c>
      <c r="J263" s="2">
        <v>0.17171</v>
      </c>
      <c r="K263" s="2">
        <v>21.99859</v>
      </c>
      <c r="L263" s="2">
        <v>0.45628999999999997</v>
      </c>
      <c r="M263" s="2">
        <v>38.803800000000003</v>
      </c>
      <c r="N263" s="2">
        <v>98.342470000000006</v>
      </c>
      <c r="O263" s="2">
        <v>-7189</v>
      </c>
      <c r="P263" s="2">
        <v>25298</v>
      </c>
      <c r="Q263" s="2">
        <v>-74</v>
      </c>
      <c r="R263" s="132" t="s">
        <v>334</v>
      </c>
      <c r="S263" s="2">
        <v>13.89974</v>
      </c>
      <c r="T263" s="2">
        <v>260</v>
      </c>
      <c r="U263" s="3">
        <v>39639.636250000003</v>
      </c>
    </row>
    <row r="264" spans="1:21" s="2" customFormat="1" x14ac:dyDescent="0.2">
      <c r="A264" s="2" t="s">
        <v>345</v>
      </c>
      <c r="B264" s="2">
        <v>0</v>
      </c>
      <c r="C264" s="2">
        <v>19.3353</v>
      </c>
      <c r="D264" s="2">
        <v>0</v>
      </c>
      <c r="E264" s="2">
        <v>17.381440000000001</v>
      </c>
      <c r="F264" s="2">
        <v>1.1469999999999999E-2</v>
      </c>
      <c r="G264" s="2">
        <v>3.474E-2</v>
      </c>
      <c r="H264" s="2">
        <v>5.3120000000000001E-2</v>
      </c>
      <c r="I264" s="2">
        <v>1.1129999999999999E-2</v>
      </c>
      <c r="J264" s="2">
        <v>0.16844999999999999</v>
      </c>
      <c r="K264" s="2">
        <v>21.89818</v>
      </c>
      <c r="L264" s="2">
        <v>0.54915999999999998</v>
      </c>
      <c r="M264" s="2">
        <v>39.056609999999999</v>
      </c>
      <c r="N264" s="2">
        <v>98.499610000000004</v>
      </c>
      <c r="O264" s="2">
        <v>-7188.3</v>
      </c>
      <c r="P264" s="2">
        <v>25292.5</v>
      </c>
      <c r="Q264" s="2">
        <v>-74</v>
      </c>
      <c r="R264" s="132" t="s">
        <v>334</v>
      </c>
      <c r="S264" s="2">
        <v>13.79021</v>
      </c>
      <c r="T264" s="2">
        <v>261</v>
      </c>
      <c r="U264" s="3">
        <v>39639.639456018522</v>
      </c>
    </row>
    <row r="265" spans="1:21" s="2" customFormat="1" x14ac:dyDescent="0.2">
      <c r="A265" s="2" t="s">
        <v>346</v>
      </c>
      <c r="B265" s="2">
        <v>0</v>
      </c>
      <c r="C265" s="2">
        <v>19.276630000000001</v>
      </c>
      <c r="D265" s="2">
        <v>4.2000000000000002E-4</v>
      </c>
      <c r="E265" s="2">
        <v>17.442799999999998</v>
      </c>
      <c r="F265" s="2">
        <v>0</v>
      </c>
      <c r="G265" s="2">
        <v>2.8039999999999999E-2</v>
      </c>
      <c r="H265" s="2">
        <v>4.088E-2</v>
      </c>
      <c r="I265" s="2">
        <v>1.77E-2</v>
      </c>
      <c r="J265" s="2">
        <v>0.17019999999999999</v>
      </c>
      <c r="K265" s="2">
        <v>21.98734</v>
      </c>
      <c r="L265" s="2">
        <v>0.52464</v>
      </c>
      <c r="M265" s="2">
        <v>39.099809999999998</v>
      </c>
      <c r="N265" s="2">
        <v>98.588480000000004</v>
      </c>
      <c r="O265" s="2">
        <v>-7187.5</v>
      </c>
      <c r="P265" s="2">
        <v>25287</v>
      </c>
      <c r="Q265" s="2">
        <v>-74</v>
      </c>
      <c r="R265" s="132" t="s">
        <v>334</v>
      </c>
      <c r="S265" s="2">
        <v>13.80597</v>
      </c>
      <c r="T265" s="2">
        <v>262</v>
      </c>
      <c r="U265" s="3">
        <v>39639.642465277779</v>
      </c>
    </row>
    <row r="266" spans="1:21" s="2" customFormat="1" x14ac:dyDescent="0.2">
      <c r="A266" s="2" t="s">
        <v>347</v>
      </c>
      <c r="B266" s="2">
        <v>5.0200000000000002E-3</v>
      </c>
      <c r="C266" s="2">
        <v>19.356870000000001</v>
      </c>
      <c r="D266" s="2">
        <v>1.157E-2</v>
      </c>
      <c r="E266" s="2">
        <v>17.354600000000001</v>
      </c>
      <c r="F266" s="2">
        <v>0</v>
      </c>
      <c r="G266" s="2">
        <v>3.943E-2</v>
      </c>
      <c r="H266" s="2">
        <v>2.8000000000000001E-2</v>
      </c>
      <c r="I266" s="2">
        <v>4.8129999999999999E-2</v>
      </c>
      <c r="J266" s="2">
        <v>0.16083</v>
      </c>
      <c r="K266" s="2">
        <v>22.086449999999999</v>
      </c>
      <c r="L266" s="2">
        <v>0.50900999999999996</v>
      </c>
      <c r="M266" s="2">
        <v>39.096200000000003</v>
      </c>
      <c r="N266" s="2">
        <v>98.696100000000001</v>
      </c>
      <c r="O266" s="2">
        <v>-7186.8</v>
      </c>
      <c r="P266" s="2">
        <v>25281.5</v>
      </c>
      <c r="Q266" s="2">
        <v>-74</v>
      </c>
      <c r="R266" s="132" t="s">
        <v>334</v>
      </c>
      <c r="S266" s="2">
        <v>13.831440000000001</v>
      </c>
      <c r="T266" s="2">
        <v>263</v>
      </c>
      <c r="U266" s="3">
        <v>39639.645474537036</v>
      </c>
    </row>
    <row r="267" spans="1:21" s="2" customFormat="1" x14ac:dyDescent="0.2">
      <c r="A267" s="2" t="s">
        <v>348</v>
      </c>
      <c r="B267" s="2">
        <v>0.65505999999999998</v>
      </c>
      <c r="C267" s="2">
        <v>8.5414999999999992</v>
      </c>
      <c r="D267" s="2">
        <v>7.2048100000000002</v>
      </c>
      <c r="E267" s="2">
        <v>20.197510000000001</v>
      </c>
      <c r="F267" s="2">
        <v>2.1129999999999999E-2</v>
      </c>
      <c r="G267" s="2">
        <v>8.1094200000000001</v>
      </c>
      <c r="H267" s="2">
        <v>0.3518</v>
      </c>
      <c r="I267" s="2">
        <v>0.30606</v>
      </c>
      <c r="J267" s="2">
        <v>7.0389999999999994E-2</v>
      </c>
      <c r="K267" s="2">
        <v>11.1638</v>
      </c>
      <c r="L267" s="2">
        <v>0.20033999999999999</v>
      </c>
      <c r="M267" s="2">
        <v>42.163319999999999</v>
      </c>
      <c r="N267" s="2">
        <v>98.985150000000004</v>
      </c>
      <c r="O267" s="2">
        <v>-7186</v>
      </c>
      <c r="P267" s="2">
        <v>25276</v>
      </c>
      <c r="Q267" s="2">
        <v>-74</v>
      </c>
      <c r="R267" s="132" t="s">
        <v>334</v>
      </c>
      <c r="S267" s="2">
        <v>12.987410000000001</v>
      </c>
      <c r="T267" s="2">
        <v>264</v>
      </c>
      <c r="U267" s="3">
        <v>39639.6484837963</v>
      </c>
    </row>
    <row r="268" spans="1:21" s="2" customFormat="1" x14ac:dyDescent="0.2">
      <c r="R268" s="132"/>
    </row>
    <row r="269" spans="1:21" s="2" customFormat="1" x14ac:dyDescent="0.2">
      <c r="A269" s="2" t="s">
        <v>0</v>
      </c>
      <c r="B269" s="2" t="s">
        <v>399</v>
      </c>
      <c r="C269" s="2" t="s">
        <v>400</v>
      </c>
      <c r="D269" s="2" t="s">
        <v>401</v>
      </c>
      <c r="E269" s="2" t="s">
        <v>402</v>
      </c>
      <c r="F269" s="2" t="s">
        <v>403</v>
      </c>
      <c r="G269" s="2" t="s">
        <v>404</v>
      </c>
      <c r="H269" s="2" t="s">
        <v>405</v>
      </c>
      <c r="I269" s="2" t="s">
        <v>406</v>
      </c>
      <c r="J269" s="2" t="s">
        <v>407</v>
      </c>
      <c r="K269" s="2" t="s">
        <v>408</v>
      </c>
      <c r="L269" s="2" t="s">
        <v>409</v>
      </c>
      <c r="M269" s="2" t="s">
        <v>410</v>
      </c>
      <c r="N269" s="2" t="s">
        <v>12</v>
      </c>
      <c r="O269" s="2" t="s">
        <v>13</v>
      </c>
      <c r="P269" s="2" t="s">
        <v>14</v>
      </c>
      <c r="Q269" s="2" t="s">
        <v>15</v>
      </c>
      <c r="R269" s="132" t="s">
        <v>18</v>
      </c>
      <c r="S269" s="2" t="s">
        <v>20</v>
      </c>
      <c r="T269" s="2" t="s">
        <v>21</v>
      </c>
      <c r="U269" s="2" t="s">
        <v>22</v>
      </c>
    </row>
    <row r="270" spans="1:21" s="2" customFormat="1" x14ac:dyDescent="0.2">
      <c r="A270" s="2" t="s">
        <v>23</v>
      </c>
      <c r="B270" s="2">
        <v>0</v>
      </c>
      <c r="C270" s="2">
        <v>22.52946</v>
      </c>
      <c r="D270" s="2">
        <v>6.1539999999999997E-2</v>
      </c>
      <c r="E270" s="2">
        <v>18.005669999999999</v>
      </c>
      <c r="F270" s="2">
        <v>0</v>
      </c>
      <c r="G270" s="2">
        <v>6.5089999999999995E-2</v>
      </c>
      <c r="H270" s="2">
        <v>0</v>
      </c>
      <c r="I270" s="2">
        <v>1.503E-2</v>
      </c>
      <c r="J270" s="2">
        <v>0.16813</v>
      </c>
      <c r="K270" s="2">
        <v>18.55367</v>
      </c>
      <c r="L270" s="2">
        <v>1.38E-2</v>
      </c>
      <c r="M270" s="2">
        <v>40.760599999999997</v>
      </c>
      <c r="N270" s="2">
        <v>100.173</v>
      </c>
      <c r="O270" s="2">
        <v>12731</v>
      </c>
      <c r="P270" s="2">
        <v>-26855</v>
      </c>
      <c r="Q270" s="2">
        <v>-24</v>
      </c>
      <c r="R270" s="132" t="s">
        <v>349</v>
      </c>
      <c r="S270" s="2">
        <v>13.35801</v>
      </c>
      <c r="T270" s="2">
        <v>1</v>
      </c>
      <c r="U270" s="3">
        <v>39728.878750000003</v>
      </c>
    </row>
    <row r="271" spans="1:21" s="2" customFormat="1" x14ac:dyDescent="0.2">
      <c r="A271" s="2" t="s">
        <v>26</v>
      </c>
      <c r="B271" s="2">
        <v>3.8999999999999999E-4</v>
      </c>
      <c r="C271" s="2">
        <v>22.746739999999999</v>
      </c>
      <c r="D271" s="2">
        <v>0</v>
      </c>
      <c r="E271" s="2">
        <v>18.062010000000001</v>
      </c>
      <c r="F271" s="2">
        <v>4.2599999999999999E-3</v>
      </c>
      <c r="G271" s="2">
        <v>2.801E-2</v>
      </c>
      <c r="H271" s="2">
        <v>2.9919999999999999E-2</v>
      </c>
      <c r="I271" s="2">
        <v>1.074E-2</v>
      </c>
      <c r="J271" s="2">
        <v>0.36709000000000003</v>
      </c>
      <c r="K271" s="2">
        <v>18.53106</v>
      </c>
      <c r="L271" s="2">
        <v>1.057E-2</v>
      </c>
      <c r="M271" s="2">
        <v>41.005310000000001</v>
      </c>
      <c r="N271" s="2">
        <v>100.7961</v>
      </c>
      <c r="O271" s="2">
        <v>12734.8</v>
      </c>
      <c r="P271" s="2">
        <v>-26865.200000000001</v>
      </c>
      <c r="Q271" s="2">
        <v>-24</v>
      </c>
      <c r="R271" s="132" t="s">
        <v>349</v>
      </c>
      <c r="S271" s="2">
        <v>13.466519999999999</v>
      </c>
      <c r="T271" s="2">
        <v>2</v>
      </c>
      <c r="U271" s="3">
        <v>39728.881493055553</v>
      </c>
    </row>
    <row r="272" spans="1:21" s="2" customFormat="1" x14ac:dyDescent="0.2">
      <c r="A272" s="2" t="s">
        <v>27</v>
      </c>
      <c r="B272" s="2">
        <v>1.694E-2</v>
      </c>
      <c r="C272" s="2">
        <v>22.776209999999999</v>
      </c>
      <c r="D272" s="2">
        <v>0</v>
      </c>
      <c r="E272" s="2">
        <v>18.033560000000001</v>
      </c>
      <c r="F272" s="2">
        <v>0</v>
      </c>
      <c r="G272" s="2">
        <v>1.3390000000000001E-2</v>
      </c>
      <c r="H272" s="2">
        <v>4.199E-2</v>
      </c>
      <c r="I272" s="2">
        <v>1.473E-2</v>
      </c>
      <c r="J272" s="2">
        <v>0.37816</v>
      </c>
      <c r="K272" s="2">
        <v>18.695879999999999</v>
      </c>
      <c r="L272" s="2">
        <v>6.1700000000000001E-3</v>
      </c>
      <c r="M272" s="2">
        <v>41.051630000000003</v>
      </c>
      <c r="N272" s="2">
        <v>101.0287</v>
      </c>
      <c r="O272" s="2">
        <v>12738.7</v>
      </c>
      <c r="P272" s="2">
        <v>-26875.3</v>
      </c>
      <c r="Q272" s="2">
        <v>-24</v>
      </c>
      <c r="R272" s="132" t="s">
        <v>349</v>
      </c>
      <c r="S272" s="2">
        <v>13.514670000000001</v>
      </c>
      <c r="T272" s="2">
        <v>3</v>
      </c>
      <c r="U272" s="3">
        <v>39728.884467592594</v>
      </c>
    </row>
    <row r="273" spans="1:21" s="2" customFormat="1" x14ac:dyDescent="0.2">
      <c r="A273" s="2" t="s">
        <v>28</v>
      </c>
      <c r="B273" s="2">
        <v>0</v>
      </c>
      <c r="C273" s="2">
        <v>22.748329999999999</v>
      </c>
      <c r="D273" s="2">
        <v>0</v>
      </c>
      <c r="E273" s="2">
        <v>18.082889999999999</v>
      </c>
      <c r="F273" s="2">
        <v>2.33E-3</v>
      </c>
      <c r="G273" s="2">
        <v>2.317E-2</v>
      </c>
      <c r="H273" s="2">
        <v>3.8940000000000002E-2</v>
      </c>
      <c r="I273" s="2">
        <v>2.155E-2</v>
      </c>
      <c r="J273" s="2">
        <v>0.37668000000000001</v>
      </c>
      <c r="K273" s="2">
        <v>18.89631</v>
      </c>
      <c r="L273" s="2">
        <v>1.7330000000000002E-2</v>
      </c>
      <c r="M273" s="2">
        <v>41.1496</v>
      </c>
      <c r="N273" s="2">
        <v>101.3571</v>
      </c>
      <c r="O273" s="2">
        <v>12742.5</v>
      </c>
      <c r="P273" s="2">
        <v>-26885.5</v>
      </c>
      <c r="Q273" s="2">
        <v>-24</v>
      </c>
      <c r="R273" s="132" t="s">
        <v>349</v>
      </c>
      <c r="S273" s="2">
        <v>13.583500000000001</v>
      </c>
      <c r="T273" s="2">
        <v>4</v>
      </c>
      <c r="U273" s="3">
        <v>39728.887430555558</v>
      </c>
    </row>
    <row r="274" spans="1:21" s="2" customFormat="1" x14ac:dyDescent="0.2">
      <c r="A274" s="2" t="s">
        <v>29</v>
      </c>
      <c r="B274" s="2">
        <v>0</v>
      </c>
      <c r="C274" s="2">
        <v>22.92315</v>
      </c>
      <c r="D274" s="2">
        <v>1.7899999999999999E-3</v>
      </c>
      <c r="E274" s="2">
        <v>18.09319</v>
      </c>
      <c r="F274" s="2">
        <v>0</v>
      </c>
      <c r="G274" s="2">
        <v>1.533E-2</v>
      </c>
      <c r="H274" s="2">
        <v>4.3779999999999999E-2</v>
      </c>
      <c r="I274" s="2">
        <v>1.3220000000000001E-2</v>
      </c>
      <c r="J274" s="2">
        <v>0.39494000000000001</v>
      </c>
      <c r="K274" s="2">
        <v>18.853100000000001</v>
      </c>
      <c r="L274" s="2">
        <v>0</v>
      </c>
      <c r="M274" s="2">
        <v>41.263350000000003</v>
      </c>
      <c r="N274" s="2">
        <v>101.6018</v>
      </c>
      <c r="O274" s="2">
        <v>12746.3</v>
      </c>
      <c r="P274" s="2">
        <v>-26895.7</v>
      </c>
      <c r="Q274" s="2">
        <v>-24</v>
      </c>
      <c r="R274" s="132" t="s">
        <v>349</v>
      </c>
      <c r="S274" s="2">
        <v>13.600759999999999</v>
      </c>
      <c r="T274" s="2">
        <v>5</v>
      </c>
      <c r="U274" s="3">
        <v>39728.890393518515</v>
      </c>
    </row>
    <row r="275" spans="1:21" s="2" customFormat="1" x14ac:dyDescent="0.2">
      <c r="A275" s="2" t="s">
        <v>350</v>
      </c>
      <c r="B275" s="2">
        <v>4.15E-3</v>
      </c>
      <c r="C275" s="2">
        <v>23.066310000000001</v>
      </c>
      <c r="D275" s="2">
        <v>0</v>
      </c>
      <c r="E275" s="2">
        <v>18.096070000000001</v>
      </c>
      <c r="F275" s="2">
        <v>3.49E-3</v>
      </c>
      <c r="G275" s="2">
        <v>2.0480000000000002E-2</v>
      </c>
      <c r="H275" s="2">
        <v>3.8949999999999999E-2</v>
      </c>
      <c r="I275" s="2">
        <v>2.1780000000000001E-2</v>
      </c>
      <c r="J275" s="2">
        <v>0.36130000000000001</v>
      </c>
      <c r="K275" s="2">
        <v>18.63278</v>
      </c>
      <c r="L275" s="2">
        <v>8.8000000000000003E-4</v>
      </c>
      <c r="M275" s="2">
        <v>41.285049999999998</v>
      </c>
      <c r="N275" s="2">
        <v>101.5312</v>
      </c>
      <c r="O275" s="2">
        <v>12750.2</v>
      </c>
      <c r="P275" s="2">
        <v>-26905.8</v>
      </c>
      <c r="Q275" s="2">
        <v>-24</v>
      </c>
      <c r="R275" s="132" t="s">
        <v>349</v>
      </c>
      <c r="S275" s="2">
        <v>13.55719</v>
      </c>
      <c r="T275" s="2">
        <v>6</v>
      </c>
      <c r="U275" s="3">
        <v>39728.89335648148</v>
      </c>
    </row>
    <row r="276" spans="1:21" s="2" customFormat="1" x14ac:dyDescent="0.2">
      <c r="A276" s="2" t="s">
        <v>351</v>
      </c>
      <c r="B276" s="2">
        <v>6.8300000000000001E-3</v>
      </c>
      <c r="C276" s="2">
        <v>22.834969999999998</v>
      </c>
      <c r="D276" s="2">
        <v>8.0599999999999995E-3</v>
      </c>
      <c r="E276" s="2">
        <v>18.0458</v>
      </c>
      <c r="F276" s="2">
        <v>0</v>
      </c>
      <c r="G276" s="2">
        <v>2.222E-2</v>
      </c>
      <c r="H276" s="2">
        <v>4.9250000000000002E-2</v>
      </c>
      <c r="I276" s="2">
        <v>1.4239999999999999E-2</v>
      </c>
      <c r="J276" s="2">
        <v>0.38634000000000002</v>
      </c>
      <c r="K276" s="2">
        <v>19.07095</v>
      </c>
      <c r="L276" s="2">
        <v>1.3520000000000001E-2</v>
      </c>
      <c r="M276" s="2">
        <v>41.229660000000003</v>
      </c>
      <c r="N276" s="2">
        <v>101.6818</v>
      </c>
      <c r="O276" s="2">
        <v>12754</v>
      </c>
      <c r="P276" s="2">
        <v>-26916</v>
      </c>
      <c r="Q276" s="2">
        <v>-24</v>
      </c>
      <c r="R276" s="132" t="s">
        <v>349</v>
      </c>
      <c r="S276" s="2">
        <v>13.643079999999999</v>
      </c>
      <c r="T276" s="2">
        <v>7</v>
      </c>
      <c r="U276" s="3">
        <v>39728.896354166667</v>
      </c>
    </row>
    <row r="277" spans="1:21" s="2" customFormat="1" x14ac:dyDescent="0.2">
      <c r="A277" s="2" t="s">
        <v>30</v>
      </c>
      <c r="B277" s="2">
        <v>0.23344999999999999</v>
      </c>
      <c r="C277" s="2">
        <v>10.438040000000001</v>
      </c>
      <c r="D277" s="2">
        <v>1.1108899999999999</v>
      </c>
      <c r="E277" s="2">
        <v>24.923469999999998</v>
      </c>
      <c r="F277" s="2">
        <v>5.8E-4</v>
      </c>
      <c r="G277" s="2">
        <v>14.59674</v>
      </c>
      <c r="H277" s="2">
        <v>0.35907</v>
      </c>
      <c r="I277" s="2">
        <v>0.15795000000000001</v>
      </c>
      <c r="J277" s="2">
        <v>0.24029</v>
      </c>
      <c r="K277" s="2">
        <v>4.4876199999999997</v>
      </c>
      <c r="L277" s="2">
        <v>3.048E-2</v>
      </c>
      <c r="M277" s="2">
        <v>43.841740000000001</v>
      </c>
      <c r="N277" s="2">
        <v>100.4203</v>
      </c>
      <c r="O277" s="2">
        <v>12619</v>
      </c>
      <c r="P277" s="2">
        <v>-26692</v>
      </c>
      <c r="Q277" s="2">
        <v>-24</v>
      </c>
      <c r="R277" s="132" t="s">
        <v>352</v>
      </c>
      <c r="S277" s="2">
        <v>12.69103</v>
      </c>
      <c r="T277" s="2">
        <v>8</v>
      </c>
      <c r="U277" s="3">
        <v>39728.899340277778</v>
      </c>
    </row>
    <row r="278" spans="1:21" s="2" customFormat="1" x14ac:dyDescent="0.2">
      <c r="A278" s="2" t="s">
        <v>32</v>
      </c>
      <c r="B278" s="2">
        <v>0.25956000000000001</v>
      </c>
      <c r="C278" s="2">
        <v>10.437609999999999</v>
      </c>
      <c r="D278" s="2">
        <v>1.2271399999999999</v>
      </c>
      <c r="E278" s="2">
        <v>24.834160000000001</v>
      </c>
      <c r="F278" s="2">
        <v>2.1199999999999999E-3</v>
      </c>
      <c r="G278" s="2">
        <v>14.230219999999999</v>
      </c>
      <c r="H278" s="2">
        <v>0.43234</v>
      </c>
      <c r="I278" s="2">
        <v>0.29693000000000003</v>
      </c>
      <c r="J278" s="2">
        <v>0.2064</v>
      </c>
      <c r="K278" s="2">
        <v>4.5972299999999997</v>
      </c>
      <c r="L278" s="2">
        <v>1.9720000000000001E-2</v>
      </c>
      <c r="M278" s="2">
        <v>43.837899999999998</v>
      </c>
      <c r="N278" s="2">
        <v>100.3813</v>
      </c>
      <c r="O278" s="2">
        <v>12624</v>
      </c>
      <c r="P278" s="2">
        <v>-26692</v>
      </c>
      <c r="Q278" s="2">
        <v>-24</v>
      </c>
      <c r="R278" s="132" t="s">
        <v>352</v>
      </c>
      <c r="S278" s="2">
        <v>12.689629999999999</v>
      </c>
      <c r="T278" s="2">
        <v>9</v>
      </c>
      <c r="U278" s="3">
        <v>39728.90253472222</v>
      </c>
    </row>
    <row r="279" spans="1:21" s="2" customFormat="1" x14ac:dyDescent="0.2">
      <c r="A279" s="2" t="s">
        <v>33</v>
      </c>
      <c r="B279" s="2">
        <v>0.31895000000000001</v>
      </c>
      <c r="C279" s="2">
        <v>10.14892</v>
      </c>
      <c r="D279" s="2">
        <v>1.5087200000000001</v>
      </c>
      <c r="E279" s="2">
        <v>24.557449999999999</v>
      </c>
      <c r="F279" s="2">
        <v>3.2699999999999999E-3</v>
      </c>
      <c r="G279" s="2">
        <v>14.68139</v>
      </c>
      <c r="H279" s="2">
        <v>0.58679999999999999</v>
      </c>
      <c r="I279" s="2">
        <v>0.38329999999999997</v>
      </c>
      <c r="J279" s="2">
        <v>0.21757000000000001</v>
      </c>
      <c r="K279" s="2">
        <v>4.1943299999999999</v>
      </c>
      <c r="L279" s="2">
        <v>2.1510000000000001E-2</v>
      </c>
      <c r="M279" s="2">
        <v>43.81541</v>
      </c>
      <c r="N279" s="2">
        <v>100.4376</v>
      </c>
      <c r="O279" s="2">
        <v>12629</v>
      </c>
      <c r="P279" s="2">
        <v>-26692</v>
      </c>
      <c r="Q279" s="2">
        <v>-24</v>
      </c>
      <c r="R279" s="132" t="s">
        <v>352</v>
      </c>
      <c r="S279" s="2">
        <v>12.70129</v>
      </c>
      <c r="T279" s="2">
        <v>10</v>
      </c>
      <c r="U279" s="3">
        <v>39728.905532407407</v>
      </c>
    </row>
    <row r="280" spans="1:21" s="2" customFormat="1" x14ac:dyDescent="0.2">
      <c r="A280" s="2" t="s">
        <v>34</v>
      </c>
      <c r="B280" s="2">
        <v>0.51785999999999999</v>
      </c>
      <c r="C280" s="2">
        <v>9.5480699999999992</v>
      </c>
      <c r="D280" s="2">
        <v>2.3476499999999998</v>
      </c>
      <c r="E280" s="2">
        <v>24.04785</v>
      </c>
      <c r="F280" s="2">
        <v>2.7140000000000001E-2</v>
      </c>
      <c r="G280" s="2">
        <v>13.450900000000001</v>
      </c>
      <c r="H280" s="2">
        <v>0.71955999999999998</v>
      </c>
      <c r="I280" s="2">
        <v>0.31475999999999998</v>
      </c>
      <c r="J280" s="2">
        <v>0.23988000000000001</v>
      </c>
      <c r="K280" s="2">
        <v>5.2895000000000003</v>
      </c>
      <c r="L280" s="2">
        <v>0.16561000000000001</v>
      </c>
      <c r="M280" s="2">
        <v>43.584949999999999</v>
      </c>
      <c r="N280" s="2">
        <v>100.25369999999999</v>
      </c>
      <c r="O280" s="2">
        <v>12634</v>
      </c>
      <c r="P280" s="2">
        <v>-26692</v>
      </c>
      <c r="Q280" s="2">
        <v>-24</v>
      </c>
      <c r="R280" s="132" t="s">
        <v>352</v>
      </c>
      <c r="S280" s="2">
        <v>12.772209999999999</v>
      </c>
      <c r="T280" s="2">
        <v>11</v>
      </c>
      <c r="U280" s="3">
        <v>39728.908495370371</v>
      </c>
    </row>
    <row r="281" spans="1:21" s="2" customFormat="1" x14ac:dyDescent="0.2">
      <c r="A281" s="2" t="s">
        <v>35</v>
      </c>
      <c r="B281" s="2">
        <v>1.83148</v>
      </c>
      <c r="C281" s="2">
        <v>6.7072399999999996</v>
      </c>
      <c r="D281" s="2">
        <v>4.3829900000000004</v>
      </c>
      <c r="E281" s="2">
        <v>25.825559999999999</v>
      </c>
      <c r="F281" s="2">
        <v>0.17102000000000001</v>
      </c>
      <c r="G281" s="2">
        <v>10.804639999999999</v>
      </c>
      <c r="H281" s="2">
        <v>0.91647999999999996</v>
      </c>
      <c r="I281" s="2">
        <v>0.39650000000000002</v>
      </c>
      <c r="J281" s="2">
        <v>0.15851000000000001</v>
      </c>
      <c r="K281" s="2">
        <v>3.4666600000000001</v>
      </c>
      <c r="L281" s="2">
        <v>5.3899999999999998E-3</v>
      </c>
      <c r="M281" s="2">
        <v>44.560580000000002</v>
      </c>
      <c r="N281" s="2">
        <v>99.227050000000006</v>
      </c>
      <c r="O281" s="2">
        <v>12639</v>
      </c>
      <c r="P281" s="2">
        <v>-26692</v>
      </c>
      <c r="Q281" s="2">
        <v>-24</v>
      </c>
      <c r="R281" s="132" t="s">
        <v>352</v>
      </c>
      <c r="S281" s="2">
        <v>12.189220000000001</v>
      </c>
      <c r="T281" s="2">
        <v>12</v>
      </c>
      <c r="U281" s="3">
        <v>39728.911469907405</v>
      </c>
    </row>
    <row r="282" spans="1:21" s="2" customFormat="1" x14ac:dyDescent="0.2">
      <c r="A282" s="2" t="s">
        <v>36</v>
      </c>
      <c r="B282" s="2">
        <v>7.6600000000000001E-3</v>
      </c>
      <c r="C282" s="2">
        <v>22.805800000000001</v>
      </c>
      <c r="D282" s="2">
        <v>5.3899999999999998E-3</v>
      </c>
      <c r="E282" s="2">
        <v>18.048559999999998</v>
      </c>
      <c r="F282" s="2">
        <v>3.65E-3</v>
      </c>
      <c r="G282" s="2">
        <v>7.9000000000000008E-3</v>
      </c>
      <c r="H282" s="2">
        <v>3.474E-2</v>
      </c>
      <c r="I282" s="2">
        <v>0.16148000000000001</v>
      </c>
      <c r="J282" s="2">
        <v>0.36584</v>
      </c>
      <c r="K282" s="2">
        <v>18.727150000000002</v>
      </c>
      <c r="L282" s="2">
        <v>0</v>
      </c>
      <c r="M282" s="2">
        <v>41.153930000000003</v>
      </c>
      <c r="N282" s="2">
        <v>101.32210000000001</v>
      </c>
      <c r="O282" s="2">
        <v>12640</v>
      </c>
      <c r="P282" s="2">
        <v>-26491</v>
      </c>
      <c r="Q282" s="2">
        <v>-25</v>
      </c>
      <c r="R282" s="132" t="s">
        <v>353</v>
      </c>
      <c r="S282" s="2">
        <v>13.562390000000001</v>
      </c>
      <c r="T282" s="2">
        <v>13</v>
      </c>
      <c r="U282" s="3">
        <v>39728.914502314816</v>
      </c>
    </row>
    <row r="283" spans="1:21" s="2" customFormat="1" x14ac:dyDescent="0.2">
      <c r="A283" s="2" t="s">
        <v>38</v>
      </c>
      <c r="B283" s="2">
        <v>0</v>
      </c>
      <c r="C283" s="2">
        <v>22.842970000000001</v>
      </c>
      <c r="D283" s="2">
        <v>3.9500000000000004E-3</v>
      </c>
      <c r="E283" s="2">
        <v>18.050789999999999</v>
      </c>
      <c r="F283" s="2">
        <v>0</v>
      </c>
      <c r="G283" s="2">
        <v>3.3660000000000002E-2</v>
      </c>
      <c r="H283" s="2">
        <v>3.2419999999999997E-2</v>
      </c>
      <c r="I283" s="2">
        <v>5.5129999999999998E-2</v>
      </c>
      <c r="J283" s="2">
        <v>0.35017999999999999</v>
      </c>
      <c r="K283" s="2">
        <v>18.656939999999999</v>
      </c>
      <c r="L283" s="2">
        <v>0</v>
      </c>
      <c r="M283" s="2">
        <v>41.109949999999998</v>
      </c>
      <c r="N283" s="2">
        <v>101.136</v>
      </c>
      <c r="O283" s="2">
        <v>12639.2</v>
      </c>
      <c r="P283" s="2">
        <v>-26485.4</v>
      </c>
      <c r="Q283" s="2">
        <v>-25</v>
      </c>
      <c r="R283" s="132" t="s">
        <v>353</v>
      </c>
      <c r="S283" s="2">
        <v>13.51802</v>
      </c>
      <c r="T283" s="2">
        <v>14</v>
      </c>
      <c r="U283" s="3">
        <v>39728.917650462965</v>
      </c>
    </row>
    <row r="284" spans="1:21" s="2" customFormat="1" x14ac:dyDescent="0.2">
      <c r="A284" s="2" t="s">
        <v>354</v>
      </c>
      <c r="B284" s="2">
        <v>8.5100000000000002E-3</v>
      </c>
      <c r="C284" s="2">
        <v>22.754770000000001</v>
      </c>
      <c r="D284" s="2">
        <v>5.0099999999999997E-3</v>
      </c>
      <c r="E284" s="2">
        <v>18.032620000000001</v>
      </c>
      <c r="F284" s="2">
        <v>0</v>
      </c>
      <c r="G284" s="2">
        <v>3.7969999999999997E-2</v>
      </c>
      <c r="H284" s="2">
        <v>1.4619999999999999E-2</v>
      </c>
      <c r="I284" s="2">
        <v>2.911E-2</v>
      </c>
      <c r="J284" s="2">
        <v>0.37131999999999998</v>
      </c>
      <c r="K284" s="2">
        <v>18.805540000000001</v>
      </c>
      <c r="L284" s="2">
        <v>0</v>
      </c>
      <c r="M284" s="2">
        <v>41.064749999999997</v>
      </c>
      <c r="N284" s="2">
        <v>101.1242</v>
      </c>
      <c r="O284" s="2">
        <v>12638.4</v>
      </c>
      <c r="P284" s="2">
        <v>-26479.8</v>
      </c>
      <c r="Q284" s="2">
        <v>-25</v>
      </c>
      <c r="R284" s="132" t="s">
        <v>353</v>
      </c>
      <c r="S284" s="2">
        <v>13.539859999999999</v>
      </c>
      <c r="T284" s="2">
        <v>15</v>
      </c>
      <c r="U284" s="3">
        <v>39728.920636574076</v>
      </c>
    </row>
    <row r="285" spans="1:21" s="2" customFormat="1" x14ac:dyDescent="0.2">
      <c r="A285" s="2" t="s">
        <v>355</v>
      </c>
      <c r="B285" s="2">
        <v>1.67E-3</v>
      </c>
      <c r="C285" s="2">
        <v>22.8264</v>
      </c>
      <c r="D285" s="2">
        <v>0</v>
      </c>
      <c r="E285" s="2">
        <v>18.0733</v>
      </c>
      <c r="F285" s="2">
        <v>0</v>
      </c>
      <c r="G285" s="2">
        <v>3.1919999999999997E-2</v>
      </c>
      <c r="H285" s="2">
        <v>3.959E-2</v>
      </c>
      <c r="I285" s="2">
        <v>2.9229999999999999E-2</v>
      </c>
      <c r="J285" s="2">
        <v>0.34904000000000002</v>
      </c>
      <c r="K285" s="2">
        <v>18.751480000000001</v>
      </c>
      <c r="L285" s="2">
        <v>8.1600000000000006E-3</v>
      </c>
      <c r="M285" s="2">
        <v>41.147379999999998</v>
      </c>
      <c r="N285" s="2">
        <v>101.2582</v>
      </c>
      <c r="O285" s="2">
        <v>12637.6</v>
      </c>
      <c r="P285" s="2">
        <v>-26474.2</v>
      </c>
      <c r="Q285" s="2">
        <v>-25</v>
      </c>
      <c r="R285" s="132" t="s">
        <v>353</v>
      </c>
      <c r="S285" s="2">
        <v>13.548170000000001</v>
      </c>
      <c r="T285" s="2">
        <v>16</v>
      </c>
      <c r="U285" s="3">
        <v>39728.923611111109</v>
      </c>
    </row>
    <row r="286" spans="1:21" s="2" customFormat="1" x14ac:dyDescent="0.2">
      <c r="A286" s="2" t="s">
        <v>356</v>
      </c>
      <c r="B286" s="2">
        <v>1.089E-2</v>
      </c>
      <c r="C286" s="2">
        <v>22.53387</v>
      </c>
      <c r="D286" s="2">
        <v>0</v>
      </c>
      <c r="E286" s="2">
        <v>18.05902</v>
      </c>
      <c r="F286" s="2">
        <v>9.6000000000000002E-4</v>
      </c>
      <c r="G286" s="2">
        <v>4.6050000000000001E-2</v>
      </c>
      <c r="H286" s="2">
        <v>3.8170000000000003E-2</v>
      </c>
      <c r="I286" s="2">
        <v>2.026E-2</v>
      </c>
      <c r="J286" s="2">
        <v>0.36431000000000002</v>
      </c>
      <c r="K286" s="2">
        <v>18.87613</v>
      </c>
      <c r="L286" s="2">
        <v>5.8E-4</v>
      </c>
      <c r="M286" s="2">
        <v>40.975439999999999</v>
      </c>
      <c r="N286" s="2">
        <v>100.92570000000001</v>
      </c>
      <c r="O286" s="2">
        <v>12636.8</v>
      </c>
      <c r="P286" s="2">
        <v>-26468.6</v>
      </c>
      <c r="Q286" s="2">
        <v>-25</v>
      </c>
      <c r="R286" s="132" t="s">
        <v>353</v>
      </c>
      <c r="S286" s="2">
        <v>13.53238</v>
      </c>
      <c r="T286" s="2">
        <v>17</v>
      </c>
      <c r="U286" s="3">
        <v>39728.926574074074</v>
      </c>
    </row>
    <row r="287" spans="1:21" s="2" customFormat="1" x14ac:dyDescent="0.2">
      <c r="A287" s="2" t="s">
        <v>357</v>
      </c>
      <c r="B287" s="2">
        <v>0.14405999999999999</v>
      </c>
      <c r="C287" s="2">
        <v>20.847919999999998</v>
      </c>
      <c r="D287" s="2">
        <v>1.31073</v>
      </c>
      <c r="E287" s="2">
        <v>18.009239999999998</v>
      </c>
      <c r="F287" s="2">
        <v>1.0200000000000001E-2</v>
      </c>
      <c r="G287" s="2">
        <v>0.12328</v>
      </c>
      <c r="H287" s="2">
        <v>2.154E-2</v>
      </c>
      <c r="I287" s="2">
        <v>4.403E-2</v>
      </c>
      <c r="J287" s="2">
        <v>0.36031999999999997</v>
      </c>
      <c r="K287" s="2">
        <v>17.829170000000001</v>
      </c>
      <c r="L287" s="2">
        <v>3.9940000000000003E-2</v>
      </c>
      <c r="M287" s="2">
        <v>40.76923</v>
      </c>
      <c r="N287" s="2">
        <v>99.509640000000005</v>
      </c>
      <c r="O287" s="2">
        <v>12636</v>
      </c>
      <c r="P287" s="2">
        <v>-26463</v>
      </c>
      <c r="Q287" s="2">
        <v>-25</v>
      </c>
      <c r="R287" s="132" t="s">
        <v>353</v>
      </c>
      <c r="S287" s="2">
        <v>13.24957</v>
      </c>
      <c r="T287" s="2">
        <v>18</v>
      </c>
      <c r="U287" s="3">
        <v>39728.929548611108</v>
      </c>
    </row>
    <row r="288" spans="1:21" s="2" customFormat="1" x14ac:dyDescent="0.2">
      <c r="A288" s="2" t="s">
        <v>39</v>
      </c>
      <c r="B288" s="2">
        <v>0.33424999999999999</v>
      </c>
      <c r="C288" s="2">
        <v>10.59694</v>
      </c>
      <c r="D288" s="2">
        <v>0.95323000000000002</v>
      </c>
      <c r="E288" s="2">
        <v>25.156839999999999</v>
      </c>
      <c r="F288" s="2">
        <v>4.3800000000000002E-3</v>
      </c>
      <c r="G288" s="2">
        <v>12.21416</v>
      </c>
      <c r="H288" s="2">
        <v>0.18939</v>
      </c>
      <c r="I288" s="2">
        <v>0.69233</v>
      </c>
      <c r="J288" s="2">
        <v>0.32784000000000002</v>
      </c>
      <c r="K288" s="2">
        <v>6.6675500000000003</v>
      </c>
      <c r="L288" s="2">
        <v>0</v>
      </c>
      <c r="M288" s="2">
        <v>43.931449999999998</v>
      </c>
      <c r="N288" s="2">
        <v>101.0684</v>
      </c>
      <c r="O288" s="2">
        <v>12548</v>
      </c>
      <c r="P288" s="2">
        <v>-26412</v>
      </c>
      <c r="Q288" s="2">
        <v>-25</v>
      </c>
      <c r="R288" s="132" t="s">
        <v>358</v>
      </c>
      <c r="S288" s="2">
        <v>12.93548</v>
      </c>
      <c r="T288" s="2">
        <v>19</v>
      </c>
      <c r="U288" s="3">
        <v>39728.932581018518</v>
      </c>
    </row>
    <row r="289" spans="1:21" s="2" customFormat="1" x14ac:dyDescent="0.2">
      <c r="A289" s="2" t="s">
        <v>41</v>
      </c>
      <c r="B289" s="2">
        <v>0.27983999999999998</v>
      </c>
      <c r="C289" s="2">
        <v>10.115130000000001</v>
      </c>
      <c r="D289" s="2">
        <v>1.1590800000000001</v>
      </c>
      <c r="E289" s="2">
        <v>24.719909999999999</v>
      </c>
      <c r="F289" s="2">
        <v>3.2299999999999998E-3</v>
      </c>
      <c r="G289" s="2">
        <v>11.73611</v>
      </c>
      <c r="H289" s="2">
        <v>0.21431</v>
      </c>
      <c r="I289" s="2">
        <v>0.42132999999999998</v>
      </c>
      <c r="J289" s="2">
        <v>0.41605999999999999</v>
      </c>
      <c r="K289" s="2">
        <v>8.2668999999999997</v>
      </c>
      <c r="L289" s="2">
        <v>1.8519999999999998E-2</v>
      </c>
      <c r="M289" s="2">
        <v>43.470379999999999</v>
      </c>
      <c r="N289" s="2">
        <v>100.82080000000001</v>
      </c>
      <c r="O289" s="2">
        <v>12552.4</v>
      </c>
      <c r="P289" s="2">
        <v>-26414.6</v>
      </c>
      <c r="Q289" s="2">
        <v>-25</v>
      </c>
      <c r="R289" s="132" t="s">
        <v>358</v>
      </c>
      <c r="S289" s="2">
        <v>13.08839</v>
      </c>
      <c r="T289" s="2">
        <v>20</v>
      </c>
      <c r="U289" s="3">
        <v>39728.935810185183</v>
      </c>
    </row>
    <row r="290" spans="1:21" s="2" customFormat="1" x14ac:dyDescent="0.2">
      <c r="A290" s="2" t="s">
        <v>42</v>
      </c>
      <c r="B290" s="2">
        <v>0.23283000000000001</v>
      </c>
      <c r="C290" s="2">
        <v>10.560879999999999</v>
      </c>
      <c r="D290" s="2">
        <v>1.2599800000000001</v>
      </c>
      <c r="E290" s="2">
        <v>24.796990000000001</v>
      </c>
      <c r="F290" s="2">
        <v>2.0899999999999998E-3</v>
      </c>
      <c r="G290" s="2">
        <v>12.874510000000001</v>
      </c>
      <c r="H290" s="2">
        <v>0.24861</v>
      </c>
      <c r="I290" s="2">
        <v>0.32747999999999999</v>
      </c>
      <c r="J290" s="2">
        <v>0.31594</v>
      </c>
      <c r="K290" s="2">
        <v>6.3239200000000002</v>
      </c>
      <c r="L290" s="2">
        <v>1.738E-2</v>
      </c>
      <c r="M290" s="2">
        <v>43.772709999999996</v>
      </c>
      <c r="N290" s="2">
        <v>100.7333</v>
      </c>
      <c r="O290" s="2">
        <v>12556.8</v>
      </c>
      <c r="P290" s="2">
        <v>-26417.200000000001</v>
      </c>
      <c r="Q290" s="2">
        <v>-25</v>
      </c>
      <c r="R290" s="132" t="s">
        <v>358</v>
      </c>
      <c r="S290" s="2">
        <v>12.866770000000001</v>
      </c>
      <c r="T290" s="2">
        <v>21</v>
      </c>
      <c r="U290" s="3">
        <v>39728.938784722224</v>
      </c>
    </row>
    <row r="291" spans="1:21" s="2" customFormat="1" x14ac:dyDescent="0.2">
      <c r="A291" s="2" t="s">
        <v>359</v>
      </c>
      <c r="B291" s="2">
        <v>0.14710999999999999</v>
      </c>
      <c r="C291" s="2">
        <v>11.0276</v>
      </c>
      <c r="D291" s="2">
        <v>1.2809900000000001</v>
      </c>
      <c r="E291" s="2">
        <v>24.827269999999999</v>
      </c>
      <c r="F291" s="2">
        <v>0</v>
      </c>
      <c r="G291" s="2">
        <v>12.53298</v>
      </c>
      <c r="H291" s="2">
        <v>0.22694</v>
      </c>
      <c r="I291" s="2">
        <v>0.27561000000000002</v>
      </c>
      <c r="J291" s="2">
        <v>0.32967000000000002</v>
      </c>
      <c r="K291" s="2">
        <v>6.4361199999999998</v>
      </c>
      <c r="L291" s="2">
        <v>1.208E-2</v>
      </c>
      <c r="M291" s="2">
        <v>43.96134</v>
      </c>
      <c r="N291" s="2">
        <v>101.0577</v>
      </c>
      <c r="O291" s="2">
        <v>12561.2</v>
      </c>
      <c r="P291" s="2">
        <v>-26419.8</v>
      </c>
      <c r="Q291" s="2">
        <v>-25</v>
      </c>
      <c r="R291" s="132" t="s">
        <v>358</v>
      </c>
      <c r="S291" s="2">
        <v>12.87923</v>
      </c>
      <c r="T291" s="2">
        <v>22</v>
      </c>
      <c r="U291" s="3">
        <v>39728.941782407404</v>
      </c>
    </row>
    <row r="292" spans="1:21" s="2" customFormat="1" x14ac:dyDescent="0.2">
      <c r="A292" s="2" t="s">
        <v>360</v>
      </c>
      <c r="B292" s="2">
        <v>0.16198000000000001</v>
      </c>
      <c r="C292" s="2">
        <v>11.449579999999999</v>
      </c>
      <c r="D292" s="2">
        <v>1.3733</v>
      </c>
      <c r="E292" s="2">
        <v>25.055389999999999</v>
      </c>
      <c r="F292" s="2">
        <v>1.72E-3</v>
      </c>
      <c r="G292" s="2">
        <v>11.92501</v>
      </c>
      <c r="H292" s="2">
        <v>0.22239999999999999</v>
      </c>
      <c r="I292" s="2">
        <v>0.22839000000000001</v>
      </c>
      <c r="J292" s="2">
        <v>0.26495000000000002</v>
      </c>
      <c r="K292" s="2">
        <v>6.2177699999999998</v>
      </c>
      <c r="L292" s="2">
        <v>5.3099999999999996E-3</v>
      </c>
      <c r="M292" s="2">
        <v>44.237380000000002</v>
      </c>
      <c r="N292" s="2">
        <v>101.14319999999999</v>
      </c>
      <c r="O292" s="2">
        <v>12565.6</v>
      </c>
      <c r="P292" s="2">
        <v>-26422.400000000001</v>
      </c>
      <c r="Q292" s="2">
        <v>-25</v>
      </c>
      <c r="R292" s="132" t="s">
        <v>358</v>
      </c>
      <c r="S292" s="2">
        <v>12.79045</v>
      </c>
      <c r="T292" s="2">
        <v>23</v>
      </c>
      <c r="U292" s="3">
        <v>39728.944780092592</v>
      </c>
    </row>
    <row r="293" spans="1:21" s="2" customFormat="1" x14ac:dyDescent="0.2">
      <c r="A293" s="2" t="s">
        <v>361</v>
      </c>
      <c r="B293" s="2">
        <v>0.30742000000000003</v>
      </c>
      <c r="C293" s="2">
        <v>11.02323</v>
      </c>
      <c r="D293" s="2">
        <v>1.26589</v>
      </c>
      <c r="E293" s="2">
        <v>25.033629999999999</v>
      </c>
      <c r="F293" s="2">
        <v>5.7200000000000003E-3</v>
      </c>
      <c r="G293" s="2">
        <v>12.72184</v>
      </c>
      <c r="H293" s="2">
        <v>0.23802000000000001</v>
      </c>
      <c r="I293" s="2">
        <v>0.44734000000000002</v>
      </c>
      <c r="J293" s="2">
        <v>0.23402999999999999</v>
      </c>
      <c r="K293" s="2">
        <v>5.3763899999999998</v>
      </c>
      <c r="L293" s="2">
        <v>2.8330000000000001E-2</v>
      </c>
      <c r="M293" s="2">
        <v>44.073630000000001</v>
      </c>
      <c r="N293" s="2">
        <v>100.7555</v>
      </c>
      <c r="O293" s="2">
        <v>12570</v>
      </c>
      <c r="P293" s="2">
        <v>-26425</v>
      </c>
      <c r="Q293" s="2">
        <v>-25</v>
      </c>
      <c r="R293" s="132" t="s">
        <v>358</v>
      </c>
      <c r="S293" s="2">
        <v>12.72125</v>
      </c>
      <c r="T293" s="2">
        <v>24</v>
      </c>
      <c r="U293" s="3">
        <v>39728.947754629633</v>
      </c>
    </row>
    <row r="294" spans="1:21" s="2" customFormat="1" x14ac:dyDescent="0.2">
      <c r="A294" s="2" t="s">
        <v>43</v>
      </c>
      <c r="B294" s="2">
        <v>7.8537699999999999</v>
      </c>
      <c r="C294" s="2">
        <v>0.11294999999999999</v>
      </c>
      <c r="D294" s="2">
        <v>10.932130000000001</v>
      </c>
      <c r="E294" s="2">
        <v>32.068730000000002</v>
      </c>
      <c r="F294" s="2">
        <v>0.35474</v>
      </c>
      <c r="G294" s="2">
        <v>1.3767</v>
      </c>
      <c r="H294" s="2">
        <v>1.687E-2</v>
      </c>
      <c r="I294" s="2">
        <v>1.272E-2</v>
      </c>
      <c r="J294" s="2">
        <v>0</v>
      </c>
      <c r="K294" s="2">
        <v>0.25488</v>
      </c>
      <c r="L294" s="2">
        <v>1.5990000000000001E-2</v>
      </c>
      <c r="M294" s="2">
        <v>49.784529999999997</v>
      </c>
      <c r="N294" s="2">
        <v>102.78400000000001</v>
      </c>
      <c r="O294" s="2">
        <v>12459</v>
      </c>
      <c r="P294" s="2">
        <v>-26408</v>
      </c>
      <c r="Q294" s="2">
        <v>-28</v>
      </c>
      <c r="R294" s="132" t="s">
        <v>362</v>
      </c>
      <c r="S294" s="2">
        <v>11.18976</v>
      </c>
      <c r="T294" s="2">
        <v>25</v>
      </c>
      <c r="U294" s="3">
        <v>39728.95076388889</v>
      </c>
    </row>
    <row r="295" spans="1:21" s="2" customFormat="1" x14ac:dyDescent="0.2">
      <c r="A295" s="2" t="s">
        <v>45</v>
      </c>
      <c r="B295" s="2">
        <v>7.7066499999999998</v>
      </c>
      <c r="C295" s="2">
        <v>0.32661000000000001</v>
      </c>
      <c r="D295" s="2">
        <v>10.807600000000001</v>
      </c>
      <c r="E295" s="2">
        <v>31.811299999999999</v>
      </c>
      <c r="F295" s="2">
        <v>0.37070999999999998</v>
      </c>
      <c r="G295" s="2">
        <v>1.69615</v>
      </c>
      <c r="H295" s="2">
        <v>1.9130000000000001E-2</v>
      </c>
      <c r="I295" s="2">
        <v>2.6360000000000001E-2</v>
      </c>
      <c r="J295" s="2">
        <v>4.5599999999999998E-3</v>
      </c>
      <c r="K295" s="2">
        <v>0.28817999999999999</v>
      </c>
      <c r="L295" s="2">
        <v>0</v>
      </c>
      <c r="M295" s="2">
        <v>49.613999999999997</v>
      </c>
      <c r="N295" s="2">
        <v>102.6713</v>
      </c>
      <c r="O295" s="2">
        <v>12457.3</v>
      </c>
      <c r="P295" s="2">
        <v>-26406.3</v>
      </c>
      <c r="Q295" s="2">
        <v>-28</v>
      </c>
      <c r="R295" s="132" t="s">
        <v>362</v>
      </c>
      <c r="S295" s="2">
        <v>11.20801</v>
      </c>
      <c r="T295" s="2">
        <v>26</v>
      </c>
      <c r="U295" s="3">
        <v>39728.953946759262</v>
      </c>
    </row>
    <row r="296" spans="1:21" s="2" customFormat="1" x14ac:dyDescent="0.2">
      <c r="A296" s="2" t="s">
        <v>46</v>
      </c>
      <c r="B296" s="2">
        <v>6.1953699999999996</v>
      </c>
      <c r="C296" s="2">
        <v>3.1727400000000001</v>
      </c>
      <c r="D296" s="2">
        <v>8.4647699999999997</v>
      </c>
      <c r="E296" s="2">
        <v>30.342610000000001</v>
      </c>
      <c r="F296" s="2">
        <v>0.28256999999999999</v>
      </c>
      <c r="G296" s="2">
        <v>5.9173400000000003</v>
      </c>
      <c r="H296" s="2">
        <v>6.3390000000000002E-2</v>
      </c>
      <c r="I296" s="2">
        <v>0.13011</v>
      </c>
      <c r="J296" s="2">
        <v>4.58E-2</v>
      </c>
      <c r="K296" s="2">
        <v>1.2043200000000001</v>
      </c>
      <c r="L296" s="2">
        <v>1.7440000000000001E-2</v>
      </c>
      <c r="M296" s="2">
        <v>49.230939999999997</v>
      </c>
      <c r="N296" s="2">
        <v>105.06740000000001</v>
      </c>
      <c r="O296" s="2">
        <v>12455.7</v>
      </c>
      <c r="P296" s="2">
        <v>-26404.7</v>
      </c>
      <c r="Q296" s="2">
        <v>-28</v>
      </c>
      <c r="R296" s="132" t="s">
        <v>362</v>
      </c>
      <c r="S296" s="2">
        <v>11.96086</v>
      </c>
      <c r="T296" s="2">
        <v>27</v>
      </c>
      <c r="U296" s="3">
        <v>39728.956932870373</v>
      </c>
    </row>
    <row r="297" spans="1:21" s="2" customFormat="1" x14ac:dyDescent="0.2">
      <c r="A297" s="2" t="s">
        <v>47</v>
      </c>
      <c r="B297" s="2">
        <v>4.0315000000000003</v>
      </c>
      <c r="C297" s="2">
        <v>0.30934</v>
      </c>
      <c r="D297" s="2">
        <v>10.621169999999999</v>
      </c>
      <c r="E297" s="2">
        <v>33.110370000000003</v>
      </c>
      <c r="F297" s="2">
        <v>0.36997000000000002</v>
      </c>
      <c r="G297" s="2">
        <v>1.5588</v>
      </c>
      <c r="H297" s="2">
        <v>2.5430000000000001E-2</v>
      </c>
      <c r="I297" s="2">
        <v>1.721E-2</v>
      </c>
      <c r="J297" s="2">
        <v>1.7520000000000001E-2</v>
      </c>
      <c r="K297" s="2">
        <v>0.28188999999999997</v>
      </c>
      <c r="L297" s="2">
        <v>1.239E-2</v>
      </c>
      <c r="M297" s="2">
        <v>49.591200000000001</v>
      </c>
      <c r="N297" s="2">
        <v>99.946789999999993</v>
      </c>
      <c r="O297" s="2">
        <v>12454</v>
      </c>
      <c r="P297" s="2">
        <v>-26403</v>
      </c>
      <c r="Q297" s="2">
        <v>-28</v>
      </c>
      <c r="R297" s="132" t="s">
        <v>362</v>
      </c>
      <c r="S297" s="2">
        <v>10.937010000000001</v>
      </c>
      <c r="T297" s="2">
        <v>28</v>
      </c>
      <c r="U297" s="3">
        <v>39728.95994212963</v>
      </c>
    </row>
    <row r="298" spans="1:21" s="2" customFormat="1" x14ac:dyDescent="0.2">
      <c r="A298" s="2" t="s">
        <v>48</v>
      </c>
      <c r="B298" s="2">
        <v>2.1090000000000001E-2</v>
      </c>
      <c r="C298" s="2">
        <v>21.13091</v>
      </c>
      <c r="D298" s="2">
        <v>6.7760000000000001E-2</v>
      </c>
      <c r="E298" s="2">
        <v>19.111409999999999</v>
      </c>
      <c r="F298" s="2">
        <v>1.15E-3</v>
      </c>
      <c r="G298" s="2">
        <v>1.33026</v>
      </c>
      <c r="H298" s="2">
        <v>4.7840000000000001E-2</v>
      </c>
      <c r="I298" s="2">
        <v>7.1199999999999999E-2</v>
      </c>
      <c r="J298" s="2">
        <v>0.36188999999999999</v>
      </c>
      <c r="K298" s="2">
        <v>17.87341</v>
      </c>
      <c r="L298" s="2">
        <v>0.20721999999999999</v>
      </c>
      <c r="M298" s="2">
        <v>41.631709999999998</v>
      </c>
      <c r="N298" s="2">
        <v>101.85590000000001</v>
      </c>
      <c r="O298" s="2">
        <v>12276</v>
      </c>
      <c r="P298" s="2">
        <v>-27203</v>
      </c>
      <c r="Q298" s="2">
        <v>-26</v>
      </c>
      <c r="R298" s="132" t="s">
        <v>363</v>
      </c>
      <c r="S298" s="2">
        <v>13.642440000000001</v>
      </c>
      <c r="T298" s="2">
        <v>29</v>
      </c>
      <c r="U298" s="3">
        <v>39728.962962962964</v>
      </c>
    </row>
    <row r="299" spans="1:21" s="2" customFormat="1" x14ac:dyDescent="0.2">
      <c r="A299" s="2" t="s">
        <v>50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 t="s">
        <v>412</v>
      </c>
      <c r="P299" s="2" t="s">
        <v>412</v>
      </c>
      <c r="Q299" s="2" t="s">
        <v>412</v>
      </c>
      <c r="R299" s="132" t="s">
        <v>363</v>
      </c>
      <c r="S299" s="2">
        <v>-3.0000000000000001E-5</v>
      </c>
      <c r="T299" s="2">
        <v>30</v>
      </c>
      <c r="U299" s="3">
        <v>39728.834803240738</v>
      </c>
    </row>
    <row r="300" spans="1:21" s="2" customFormat="1" x14ac:dyDescent="0.2">
      <c r="A300" s="2" t="s">
        <v>51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 t="s">
        <v>412</v>
      </c>
      <c r="P300" s="2" t="s">
        <v>412</v>
      </c>
      <c r="Q300" s="2" t="s">
        <v>412</v>
      </c>
      <c r="R300" s="132" t="s">
        <v>363</v>
      </c>
      <c r="S300" s="2">
        <v>-3.0000000000000001E-5</v>
      </c>
      <c r="T300" s="2">
        <v>31</v>
      </c>
      <c r="U300" s="3">
        <v>39728.834803240738</v>
      </c>
    </row>
    <row r="302" spans="1:21" s="2" customFormat="1" x14ac:dyDescent="0.2">
      <c r="A302" s="2" t="s">
        <v>0</v>
      </c>
      <c r="B302" s="2" t="s">
        <v>399</v>
      </c>
      <c r="C302" s="2" t="s">
        <v>400</v>
      </c>
      <c r="D302" s="2" t="s">
        <v>401</v>
      </c>
      <c r="E302" s="2" t="s">
        <v>402</v>
      </c>
      <c r="F302" s="2" t="s">
        <v>403</v>
      </c>
      <c r="G302" s="2" t="s">
        <v>404</v>
      </c>
      <c r="H302" s="2" t="s">
        <v>405</v>
      </c>
      <c r="I302" s="2" t="s">
        <v>406</v>
      </c>
      <c r="J302" s="2" t="s">
        <v>407</v>
      </c>
      <c r="K302" s="2" t="s">
        <v>408</v>
      </c>
      <c r="L302" s="2" t="s">
        <v>409</v>
      </c>
      <c r="M302" s="2" t="s">
        <v>410</v>
      </c>
      <c r="N302" s="2" t="s">
        <v>12</v>
      </c>
      <c r="O302" s="2" t="s">
        <v>13</v>
      </c>
      <c r="P302" s="2" t="s">
        <v>14</v>
      </c>
      <c r="Q302" s="2" t="s">
        <v>15</v>
      </c>
      <c r="R302" s="132" t="s">
        <v>18</v>
      </c>
      <c r="S302" s="2" t="s">
        <v>20</v>
      </c>
      <c r="T302" s="2" t="s">
        <v>21</v>
      </c>
      <c r="U302" s="2" t="s">
        <v>22</v>
      </c>
    </row>
    <row r="303" spans="1:21" s="2" customFormat="1" x14ac:dyDescent="0.2">
      <c r="A303" s="2" t="s">
        <v>23</v>
      </c>
      <c r="B303" s="2">
        <v>3.5719599999999998</v>
      </c>
      <c r="C303" s="2">
        <v>0.25384000000000001</v>
      </c>
      <c r="D303" s="2">
        <v>14.42727</v>
      </c>
      <c r="E303" s="2">
        <v>24.238520000000001</v>
      </c>
      <c r="F303" s="2">
        <v>0.25880999999999998</v>
      </c>
      <c r="G303" s="2">
        <v>7.9877399999999996</v>
      </c>
      <c r="H303" s="2">
        <v>2.1180000000000001E-2</v>
      </c>
      <c r="I303" s="2">
        <v>7.7990000000000004E-2</v>
      </c>
      <c r="J303" s="2">
        <v>2.5000000000000001E-4</v>
      </c>
      <c r="K303" s="2">
        <v>1.65167</v>
      </c>
      <c r="L303" s="2">
        <v>3.091E-2</v>
      </c>
      <c r="M303" s="2">
        <v>45.633279999999999</v>
      </c>
      <c r="N303" s="2">
        <v>98.15343</v>
      </c>
      <c r="O303" s="2">
        <v>-13850</v>
      </c>
      <c r="P303" s="2">
        <v>-768</v>
      </c>
      <c r="Q303" s="2">
        <v>-91</v>
      </c>
      <c r="R303" s="132" t="s">
        <v>364</v>
      </c>
      <c r="S303" s="2">
        <v>11.451230000000001</v>
      </c>
      <c r="T303" s="2">
        <v>1</v>
      </c>
      <c r="U303" s="3">
        <v>39735.551585648151</v>
      </c>
    </row>
    <row r="304" spans="1:21" s="2" customFormat="1" x14ac:dyDescent="0.2">
      <c r="A304" s="2" t="s">
        <v>26</v>
      </c>
      <c r="B304" s="2">
        <v>3.55111</v>
      </c>
      <c r="C304" s="2">
        <v>1.66E-2</v>
      </c>
      <c r="D304" s="2">
        <v>15.42367</v>
      </c>
      <c r="E304" s="2">
        <v>24.902090000000001</v>
      </c>
      <c r="F304" s="2">
        <v>0.27365</v>
      </c>
      <c r="G304" s="2">
        <v>8.3055900000000005</v>
      </c>
      <c r="H304" s="2">
        <v>2.171E-2</v>
      </c>
      <c r="I304" s="2">
        <v>3.1870000000000002E-2</v>
      </c>
      <c r="J304" s="2">
        <v>2.145E-2</v>
      </c>
      <c r="K304" s="2">
        <v>0.99375999999999998</v>
      </c>
      <c r="L304" s="2">
        <v>3.7179999999999998E-2</v>
      </c>
      <c r="M304" s="2">
        <v>47.040570000000002</v>
      </c>
      <c r="N304" s="2">
        <v>100.61920000000001</v>
      </c>
      <c r="O304" s="2">
        <v>-13856.3</v>
      </c>
      <c r="P304" s="2">
        <v>-771</v>
      </c>
      <c r="Q304" s="2">
        <v>-91</v>
      </c>
      <c r="R304" s="132" t="s">
        <v>364</v>
      </c>
      <c r="S304" s="2">
        <v>11.64692</v>
      </c>
      <c r="T304" s="2">
        <v>2</v>
      </c>
      <c r="U304" s="3">
        <v>39735.554872685185</v>
      </c>
    </row>
    <row r="305" spans="1:21" s="2" customFormat="1" x14ac:dyDescent="0.2">
      <c r="A305" s="2" t="s">
        <v>27</v>
      </c>
      <c r="B305" s="2">
        <v>3.5312100000000002</v>
      </c>
      <c r="C305" s="2">
        <v>1.142E-2</v>
      </c>
      <c r="D305" s="2">
        <v>15.56034</v>
      </c>
      <c r="E305" s="2">
        <v>25.09742</v>
      </c>
      <c r="F305" s="2">
        <v>0.26469999999999999</v>
      </c>
      <c r="G305" s="2">
        <v>8.4372699999999998</v>
      </c>
      <c r="H305" s="2">
        <v>1.9869999999999999E-2</v>
      </c>
      <c r="I305" s="2">
        <v>1.328E-2</v>
      </c>
      <c r="J305" s="2">
        <v>1.4250000000000001E-2</v>
      </c>
      <c r="K305" s="2">
        <v>0.83674000000000004</v>
      </c>
      <c r="L305" s="2">
        <v>2.3210000000000001E-2</v>
      </c>
      <c r="M305" s="2">
        <v>47.36439</v>
      </c>
      <c r="N305" s="2">
        <v>101.1741</v>
      </c>
      <c r="O305" s="2">
        <v>-13862.7</v>
      </c>
      <c r="P305" s="2">
        <v>-774</v>
      </c>
      <c r="Q305" s="2">
        <v>-91</v>
      </c>
      <c r="R305" s="132" t="s">
        <v>364</v>
      </c>
      <c r="S305" s="2">
        <v>11.688359999999999</v>
      </c>
      <c r="T305" s="2">
        <v>3</v>
      </c>
      <c r="U305" s="3">
        <v>39735.557881944442</v>
      </c>
    </row>
    <row r="306" spans="1:21" s="2" customFormat="1" x14ac:dyDescent="0.2">
      <c r="A306" s="2" t="s">
        <v>28</v>
      </c>
      <c r="B306" s="2">
        <v>2.5748199999999999</v>
      </c>
      <c r="C306" s="2">
        <v>5.5579999999999997E-2</v>
      </c>
      <c r="D306" s="2">
        <v>16.18074</v>
      </c>
      <c r="E306" s="2">
        <v>23.058910000000001</v>
      </c>
      <c r="F306" s="2">
        <v>0.14840999999999999</v>
      </c>
      <c r="G306" s="2">
        <v>9.6026299999999996</v>
      </c>
      <c r="H306" s="2">
        <v>5.2850000000000001E-2</v>
      </c>
      <c r="I306" s="2">
        <v>0.23075999999999999</v>
      </c>
      <c r="J306" s="2">
        <v>1.519E-2</v>
      </c>
      <c r="K306" s="2">
        <v>2.92645</v>
      </c>
      <c r="L306" s="2">
        <v>4.1500000000000002E-2</v>
      </c>
      <c r="M306" s="2">
        <v>46.457659999999997</v>
      </c>
      <c r="N306" s="2">
        <v>101.3455</v>
      </c>
      <c r="O306" s="2">
        <v>-13869</v>
      </c>
      <c r="P306" s="2">
        <v>-777</v>
      </c>
      <c r="Q306" s="2">
        <v>-91</v>
      </c>
      <c r="R306" s="132" t="s">
        <v>364</v>
      </c>
      <c r="S306" s="2">
        <v>12.130280000000001</v>
      </c>
      <c r="T306" s="2">
        <v>4</v>
      </c>
      <c r="U306" s="3">
        <v>39735.560879629629</v>
      </c>
    </row>
    <row r="307" spans="1:21" s="2" customFormat="1" x14ac:dyDescent="0.2">
      <c r="A307" s="2" t="s">
        <v>30</v>
      </c>
      <c r="B307" s="2">
        <v>8.1099999999999992E-3</v>
      </c>
      <c r="C307" s="2">
        <v>19.431419999999999</v>
      </c>
      <c r="D307" s="2">
        <v>9.7099999999999999E-3</v>
      </c>
      <c r="E307" s="2">
        <v>17.33738</v>
      </c>
      <c r="F307" s="2">
        <v>3.2499999999999999E-3</v>
      </c>
      <c r="G307" s="2">
        <v>3.031E-2</v>
      </c>
      <c r="H307" s="2">
        <v>8.2400000000000001E-2</v>
      </c>
      <c r="I307" s="2">
        <v>3.1150000000000001E-2</v>
      </c>
      <c r="J307" s="2">
        <v>0.19292999999999999</v>
      </c>
      <c r="K307" s="2">
        <v>23.528040000000001</v>
      </c>
      <c r="L307" s="2">
        <v>0.56039000000000005</v>
      </c>
      <c r="M307" s="2">
        <v>39.58867</v>
      </c>
      <c r="N307" s="2">
        <v>100.8038</v>
      </c>
      <c r="O307" s="2">
        <v>-13876</v>
      </c>
      <c r="P307" s="2">
        <v>-788</v>
      </c>
      <c r="Q307" s="2">
        <v>-90</v>
      </c>
      <c r="R307" s="132" t="s">
        <v>365</v>
      </c>
      <c r="S307" s="2">
        <v>14.282970000000001</v>
      </c>
      <c r="T307" s="2">
        <v>5</v>
      </c>
      <c r="U307" s="3">
        <v>39735.563969907409</v>
      </c>
    </row>
    <row r="308" spans="1:21" s="2" customFormat="1" x14ac:dyDescent="0.2">
      <c r="A308" s="2" t="s">
        <v>32</v>
      </c>
      <c r="B308" s="2">
        <v>1.34E-3</v>
      </c>
      <c r="C308" s="2">
        <v>19.64884</v>
      </c>
      <c r="D308" s="2">
        <v>1.4540000000000001E-2</v>
      </c>
      <c r="E308" s="2">
        <v>17.37462</v>
      </c>
      <c r="F308" s="2">
        <v>9.6000000000000002E-4</v>
      </c>
      <c r="G308" s="2">
        <v>2.5090000000000001E-2</v>
      </c>
      <c r="H308" s="2">
        <v>4.4990000000000002E-2</v>
      </c>
      <c r="I308" s="2">
        <v>3.4680000000000002E-2</v>
      </c>
      <c r="J308" s="2">
        <v>0.17582999999999999</v>
      </c>
      <c r="K308" s="2">
        <v>23.481760000000001</v>
      </c>
      <c r="L308" s="2">
        <v>0.53210999999999997</v>
      </c>
      <c r="M308" s="2">
        <v>39.724310000000003</v>
      </c>
      <c r="N308" s="2">
        <v>101.0591</v>
      </c>
      <c r="O308" s="2">
        <v>-13891</v>
      </c>
      <c r="P308" s="2">
        <v>-800.5</v>
      </c>
      <c r="Q308" s="2">
        <v>-90</v>
      </c>
      <c r="R308" s="132" t="s">
        <v>365</v>
      </c>
      <c r="S308" s="2">
        <v>14.291919999999999</v>
      </c>
      <c r="T308" s="2">
        <v>6</v>
      </c>
      <c r="U308" s="3">
        <v>39735.567175925928</v>
      </c>
    </row>
    <row r="309" spans="1:21" s="2" customFormat="1" x14ac:dyDescent="0.2">
      <c r="A309" s="2" t="s">
        <v>33</v>
      </c>
      <c r="B309" s="2">
        <v>6.7000000000000002E-3</v>
      </c>
      <c r="C309" s="2">
        <v>19.801400000000001</v>
      </c>
      <c r="D309" s="2">
        <v>4.28E-3</v>
      </c>
      <c r="E309" s="2">
        <v>17.432310000000001</v>
      </c>
      <c r="F309" s="2">
        <v>3.0699999999999998E-3</v>
      </c>
      <c r="G309" s="2">
        <v>8.5800000000000008E-3</v>
      </c>
      <c r="H309" s="2">
        <v>2.845E-2</v>
      </c>
      <c r="I309" s="2">
        <v>2.4920000000000001E-2</v>
      </c>
      <c r="J309" s="2">
        <v>0.16583000000000001</v>
      </c>
      <c r="K309" s="2">
        <v>23.423459999999999</v>
      </c>
      <c r="L309" s="2">
        <v>0.47826000000000002</v>
      </c>
      <c r="M309" s="2">
        <v>39.827210000000001</v>
      </c>
      <c r="N309" s="2">
        <v>101.2045</v>
      </c>
      <c r="O309" s="2">
        <v>-13906</v>
      </c>
      <c r="P309" s="2">
        <v>-813</v>
      </c>
      <c r="Q309" s="2">
        <v>-90</v>
      </c>
      <c r="R309" s="132" t="s">
        <v>365</v>
      </c>
      <c r="S309" s="2">
        <v>14.28417</v>
      </c>
      <c r="T309" s="2">
        <v>7</v>
      </c>
      <c r="U309" s="3">
        <v>39735.570185185185</v>
      </c>
    </row>
    <row r="310" spans="1:21" s="2" customFormat="1" x14ac:dyDescent="0.2">
      <c r="A310" s="2" t="s">
        <v>36</v>
      </c>
      <c r="B310" s="2">
        <v>0</v>
      </c>
      <c r="C310" s="2">
        <v>19.240829999999999</v>
      </c>
      <c r="D310" s="2">
        <v>4.8000000000000001E-4</v>
      </c>
      <c r="E310" s="2">
        <v>17.564520000000002</v>
      </c>
      <c r="F310" s="2">
        <v>0</v>
      </c>
      <c r="G310" s="2">
        <v>0</v>
      </c>
      <c r="H310" s="2">
        <v>3.4610000000000002E-2</v>
      </c>
      <c r="I310" s="2">
        <v>1.8610000000000002E-2</v>
      </c>
      <c r="J310" s="2">
        <v>0.17347000000000001</v>
      </c>
      <c r="K310" s="2">
        <v>23.259080000000001</v>
      </c>
      <c r="L310" s="2">
        <v>0.51961000000000002</v>
      </c>
      <c r="M310" s="2">
        <v>39.559899999999999</v>
      </c>
      <c r="N310" s="2">
        <v>100.3711</v>
      </c>
      <c r="O310" s="2">
        <v>-13613</v>
      </c>
      <c r="P310" s="2">
        <v>-716</v>
      </c>
      <c r="Q310" s="2">
        <v>-95</v>
      </c>
      <c r="R310" s="132" t="s">
        <v>366</v>
      </c>
      <c r="S310" s="2">
        <v>14.178039999999999</v>
      </c>
      <c r="T310" s="2">
        <v>8</v>
      </c>
      <c r="U310" s="3">
        <v>39735.573310185187</v>
      </c>
    </row>
    <row r="311" spans="1:21" s="2" customFormat="1" x14ac:dyDescent="0.2">
      <c r="A311" s="2" t="s">
        <v>38</v>
      </c>
      <c r="B311" s="2">
        <v>1.303E-2</v>
      </c>
      <c r="C311" s="2">
        <v>19.150510000000001</v>
      </c>
      <c r="D311" s="2">
        <v>1.247E-2</v>
      </c>
      <c r="E311" s="2">
        <v>17.665120000000002</v>
      </c>
      <c r="F311" s="2">
        <v>7.11E-3</v>
      </c>
      <c r="G311" s="2">
        <v>9.1699999999999993E-3</v>
      </c>
      <c r="H311" s="2">
        <v>4.0509999999999997E-2</v>
      </c>
      <c r="I311" s="2">
        <v>7.5199999999999998E-3</v>
      </c>
      <c r="J311" s="2">
        <v>0.17322000000000001</v>
      </c>
      <c r="K311" s="2">
        <v>23.175930000000001</v>
      </c>
      <c r="L311" s="2">
        <v>0.49731999999999998</v>
      </c>
      <c r="M311" s="2">
        <v>39.610979999999998</v>
      </c>
      <c r="N311" s="2">
        <v>100.3629</v>
      </c>
      <c r="O311" s="2">
        <v>-13605.3</v>
      </c>
      <c r="P311" s="2">
        <v>-726</v>
      </c>
      <c r="Q311" s="2">
        <v>-95</v>
      </c>
      <c r="R311" s="132" t="s">
        <v>366</v>
      </c>
      <c r="S311" s="2">
        <v>14.16531</v>
      </c>
      <c r="T311" s="2">
        <v>9</v>
      </c>
      <c r="U311" s="3">
        <v>39735.576504629629</v>
      </c>
    </row>
    <row r="312" spans="1:21" s="2" customFormat="1" x14ac:dyDescent="0.2">
      <c r="A312" s="2" t="s">
        <v>354</v>
      </c>
      <c r="B312" s="2">
        <v>3.0799999999999998E-3</v>
      </c>
      <c r="C312" s="2">
        <v>18.49465</v>
      </c>
      <c r="D312" s="2">
        <v>6.6070000000000004E-2</v>
      </c>
      <c r="E312" s="2">
        <v>17.181190000000001</v>
      </c>
      <c r="F312" s="2">
        <v>0</v>
      </c>
      <c r="G312" s="2">
        <v>3.4399999999999999E-3</v>
      </c>
      <c r="H312" s="2">
        <v>7.8090000000000007E-2</v>
      </c>
      <c r="I312" s="2">
        <v>0.15778</v>
      </c>
      <c r="J312" s="2">
        <v>0.15525</v>
      </c>
      <c r="K312" s="2">
        <v>24.383489999999998</v>
      </c>
      <c r="L312" s="2">
        <v>0.53629000000000004</v>
      </c>
      <c r="M312" s="2">
        <v>39.113939999999999</v>
      </c>
      <c r="N312" s="2">
        <v>100.1733</v>
      </c>
      <c r="O312" s="2">
        <v>-13597.7</v>
      </c>
      <c r="P312" s="2">
        <v>-736</v>
      </c>
      <c r="Q312" s="2">
        <v>-95</v>
      </c>
      <c r="R312" s="132" t="s">
        <v>366</v>
      </c>
      <c r="S312" s="2">
        <v>14.347</v>
      </c>
      <c r="T312" s="2">
        <v>10</v>
      </c>
      <c r="U312" s="3">
        <v>39735.579502314817</v>
      </c>
    </row>
    <row r="313" spans="1:21" s="2" customFormat="1" x14ac:dyDescent="0.2">
      <c r="A313" s="2" t="s">
        <v>355</v>
      </c>
      <c r="B313" s="2">
        <v>2.7100000000000002E-3</v>
      </c>
      <c r="C313" s="2">
        <v>18.722460000000002</v>
      </c>
      <c r="D313" s="2">
        <v>1.9300000000000001E-2</v>
      </c>
      <c r="E313" s="2">
        <v>17.590209999999999</v>
      </c>
      <c r="F313" s="2">
        <v>1.0749999999999999E-2</v>
      </c>
      <c r="G313" s="2">
        <v>0</v>
      </c>
      <c r="H313" s="2">
        <v>5.8900000000000001E-2</v>
      </c>
      <c r="I313" s="2">
        <v>3.1130000000000001E-2</v>
      </c>
      <c r="J313" s="2">
        <v>0.17296</v>
      </c>
      <c r="K313" s="2">
        <v>23.507269999999998</v>
      </c>
      <c r="L313" s="2">
        <v>0.48308000000000001</v>
      </c>
      <c r="M313" s="2">
        <v>39.355229999999999</v>
      </c>
      <c r="N313" s="2">
        <v>99.953990000000005</v>
      </c>
      <c r="O313" s="2">
        <v>-13590</v>
      </c>
      <c r="P313" s="2">
        <v>-746</v>
      </c>
      <c r="Q313" s="2">
        <v>-95</v>
      </c>
      <c r="R313" s="132" t="s">
        <v>366</v>
      </c>
      <c r="S313" s="2">
        <v>14.17224</v>
      </c>
      <c r="T313" s="2">
        <v>11</v>
      </c>
      <c r="U313" s="3">
        <v>39735.582488425927</v>
      </c>
    </row>
    <row r="314" spans="1:21" s="2" customFormat="1" x14ac:dyDescent="0.2">
      <c r="A314" s="2" t="s">
        <v>39</v>
      </c>
      <c r="B314" s="2">
        <v>3.4508700000000001</v>
      </c>
      <c r="C314" s="2">
        <v>1.7764</v>
      </c>
      <c r="D314" s="2">
        <v>14.678039999999999</v>
      </c>
      <c r="E314" s="2">
        <v>24.19361</v>
      </c>
      <c r="F314" s="2">
        <v>0.34759000000000001</v>
      </c>
      <c r="G314" s="2">
        <v>7.5563000000000002</v>
      </c>
      <c r="H314" s="2">
        <v>6.2700000000000004E-3</v>
      </c>
      <c r="I314" s="2">
        <v>5.4359999999999999E-2</v>
      </c>
      <c r="J314" s="2">
        <v>1.9140000000000001E-2</v>
      </c>
      <c r="K314" s="2">
        <v>3.1225499999999999</v>
      </c>
      <c r="L314" s="2">
        <v>4.2680000000000003E-2</v>
      </c>
      <c r="M314" s="2">
        <v>47.020499999999998</v>
      </c>
      <c r="N314" s="2">
        <v>102.2683</v>
      </c>
      <c r="O314" s="2">
        <v>-13626</v>
      </c>
      <c r="P314" s="2">
        <v>-1089</v>
      </c>
      <c r="Q314" s="2">
        <v>-90</v>
      </c>
      <c r="R314" s="132" t="s">
        <v>367</v>
      </c>
      <c r="S314" s="2">
        <v>12.069979999999999</v>
      </c>
      <c r="T314" s="2">
        <v>12</v>
      </c>
      <c r="U314" s="3">
        <v>39735.58556712963</v>
      </c>
    </row>
    <row r="315" spans="1:21" s="2" customFormat="1" x14ac:dyDescent="0.2">
      <c r="A315" s="2" t="s">
        <v>41</v>
      </c>
      <c r="B315" s="2">
        <v>2.6643699999999999</v>
      </c>
      <c r="C315" s="2">
        <v>1.0030000000000001E-2</v>
      </c>
      <c r="D315" s="2">
        <v>16.68535</v>
      </c>
      <c r="E315" s="2">
        <v>24.066870000000002</v>
      </c>
      <c r="F315" s="2">
        <v>0.20133999999999999</v>
      </c>
      <c r="G315" s="2">
        <v>9.8824000000000005</v>
      </c>
      <c r="H315" s="2">
        <v>0</v>
      </c>
      <c r="I315" s="2">
        <v>4.7400000000000003E-3</v>
      </c>
      <c r="J315" s="2">
        <v>0</v>
      </c>
      <c r="K315" s="2">
        <v>0.90447</v>
      </c>
      <c r="L315" s="2">
        <v>1.366E-2</v>
      </c>
      <c r="M315" s="2">
        <v>47.443530000000003</v>
      </c>
      <c r="N315" s="2">
        <v>101.8768</v>
      </c>
      <c r="O315" s="2">
        <v>-13632.5</v>
      </c>
      <c r="P315" s="2">
        <v>-1091.5</v>
      </c>
      <c r="Q315" s="2">
        <v>-90</v>
      </c>
      <c r="R315" s="132" t="s">
        <v>367</v>
      </c>
      <c r="S315" s="2">
        <v>11.8805</v>
      </c>
      <c r="T315" s="2">
        <v>13</v>
      </c>
      <c r="U315" s="3">
        <v>39735.588819444441</v>
      </c>
    </row>
    <row r="316" spans="1:21" s="2" customFormat="1" x14ac:dyDescent="0.2">
      <c r="A316" s="2" t="s">
        <v>42</v>
      </c>
      <c r="B316" s="2">
        <v>3.6880500000000001</v>
      </c>
      <c r="C316" s="2">
        <v>0.15878</v>
      </c>
      <c r="D316" s="2">
        <v>14.44595</v>
      </c>
      <c r="E316" s="2">
        <v>23.097110000000001</v>
      </c>
      <c r="F316" s="2">
        <v>0.43929000000000001</v>
      </c>
      <c r="G316" s="2">
        <v>7.0061200000000001</v>
      </c>
      <c r="H316" s="2">
        <v>0.33400999999999997</v>
      </c>
      <c r="I316" s="2">
        <v>0.62407000000000001</v>
      </c>
      <c r="J316" s="2">
        <v>2.7200000000000002E-3</v>
      </c>
      <c r="K316" s="2">
        <v>6.4652099999999999</v>
      </c>
      <c r="L316" s="2">
        <v>7.0749999999999993E-2</v>
      </c>
      <c r="M316" s="2">
        <v>45.823950000000004</v>
      </c>
      <c r="N316" s="2">
        <v>102.15600000000001</v>
      </c>
      <c r="O316" s="2">
        <v>-13639</v>
      </c>
      <c r="P316" s="2">
        <v>-1094</v>
      </c>
      <c r="Q316" s="2">
        <v>-90</v>
      </c>
      <c r="R316" s="132" t="s">
        <v>367</v>
      </c>
      <c r="S316" s="2">
        <v>12.61162</v>
      </c>
      <c r="T316" s="2">
        <v>14</v>
      </c>
      <c r="U316" s="3">
        <v>39735.591840277775</v>
      </c>
    </row>
    <row r="317" spans="1:21" s="2" customFormat="1" x14ac:dyDescent="0.2">
      <c r="A317" s="2" t="s">
        <v>359</v>
      </c>
      <c r="B317" s="2">
        <v>3.3751199999999999</v>
      </c>
      <c r="C317" s="2">
        <v>9.6920000000000006E-2</v>
      </c>
      <c r="D317" s="2">
        <v>15.489599999999999</v>
      </c>
      <c r="E317" s="2">
        <v>24.122389999999999</v>
      </c>
      <c r="F317" s="2">
        <v>0.37608999999999998</v>
      </c>
      <c r="G317" s="2">
        <v>7.9116600000000004</v>
      </c>
      <c r="H317" s="2">
        <v>4.4549999999999999E-2</v>
      </c>
      <c r="I317" s="2">
        <v>0.24246000000000001</v>
      </c>
      <c r="J317" s="2">
        <v>1.584E-2</v>
      </c>
      <c r="K317" s="2">
        <v>2.5276000000000001</v>
      </c>
      <c r="L317" s="2">
        <v>6.0470000000000003E-2</v>
      </c>
      <c r="M317" s="2">
        <v>46.622790000000002</v>
      </c>
      <c r="N317" s="2">
        <v>100.88549999999999</v>
      </c>
      <c r="O317" s="2">
        <v>-13645.5</v>
      </c>
      <c r="P317" s="2">
        <v>-1096.5</v>
      </c>
      <c r="Q317" s="2">
        <v>-90</v>
      </c>
      <c r="R317" s="132" t="s">
        <v>367</v>
      </c>
      <c r="S317" s="2">
        <v>11.90335</v>
      </c>
      <c r="T317" s="2">
        <v>15</v>
      </c>
      <c r="U317" s="3">
        <v>39735.594861111109</v>
      </c>
    </row>
    <row r="318" spans="1:21" s="2" customFormat="1" x14ac:dyDescent="0.2">
      <c r="A318" s="2" t="s">
        <v>360</v>
      </c>
      <c r="B318" s="2">
        <v>2.4416000000000002</v>
      </c>
      <c r="C318" s="2">
        <v>2.1010000000000001E-2</v>
      </c>
      <c r="D318" s="2">
        <v>17.383189999999999</v>
      </c>
      <c r="E318" s="2">
        <v>23.669599999999999</v>
      </c>
      <c r="F318" s="2">
        <v>0.22672999999999999</v>
      </c>
      <c r="G318" s="2">
        <v>9.8769299999999998</v>
      </c>
      <c r="H318" s="2">
        <v>2.7799999999999999E-3</v>
      </c>
      <c r="I318" s="2">
        <v>2.1250000000000002E-2</v>
      </c>
      <c r="J318" s="2">
        <v>0</v>
      </c>
      <c r="K318" s="2">
        <v>0.88939999999999997</v>
      </c>
      <c r="L318" s="2">
        <v>3.8589999999999999E-2</v>
      </c>
      <c r="M318" s="2">
        <v>47.55791</v>
      </c>
      <c r="N318" s="2">
        <v>102.129</v>
      </c>
      <c r="O318" s="2">
        <v>-13652</v>
      </c>
      <c r="P318" s="2">
        <v>-1099</v>
      </c>
      <c r="Q318" s="2">
        <v>-90</v>
      </c>
      <c r="R318" s="132" t="s">
        <v>367</v>
      </c>
      <c r="S318" s="2">
        <v>11.913320000000001</v>
      </c>
      <c r="T318" s="2">
        <v>16</v>
      </c>
      <c r="U318" s="3">
        <v>39735.597870370373</v>
      </c>
    </row>
    <row r="319" spans="1:21" s="2" customFormat="1" x14ac:dyDescent="0.2">
      <c r="A319" s="2" t="s">
        <v>43</v>
      </c>
      <c r="B319" s="2">
        <v>1.218E-2</v>
      </c>
      <c r="C319" s="2">
        <v>19.790050000000001</v>
      </c>
      <c r="D319" s="2">
        <v>1.078E-2</v>
      </c>
      <c r="E319" s="2">
        <v>17.250810000000001</v>
      </c>
      <c r="F319" s="2">
        <v>0</v>
      </c>
      <c r="G319" s="2">
        <v>6.9999999999999994E-5</v>
      </c>
      <c r="H319" s="2">
        <v>3.9419999999999997E-2</v>
      </c>
      <c r="I319" s="2">
        <v>4.0300000000000002E-2</v>
      </c>
      <c r="J319" s="2">
        <v>0.17374999999999999</v>
      </c>
      <c r="K319" s="2">
        <v>23.29166</v>
      </c>
      <c r="L319" s="2">
        <v>0.50292000000000003</v>
      </c>
      <c r="M319" s="2">
        <v>39.601990000000001</v>
      </c>
      <c r="N319" s="2">
        <v>100.7139</v>
      </c>
      <c r="O319" s="2">
        <v>-13802</v>
      </c>
      <c r="P319" s="2">
        <v>-1123</v>
      </c>
      <c r="Q319" s="2">
        <v>-90</v>
      </c>
      <c r="R319" s="132" t="s">
        <v>368</v>
      </c>
      <c r="S319" s="2">
        <v>14.21898</v>
      </c>
      <c r="T319" s="2">
        <v>17</v>
      </c>
      <c r="U319" s="3">
        <v>39735.600983796299</v>
      </c>
    </row>
    <row r="320" spans="1:21" s="2" customFormat="1" x14ac:dyDescent="0.2">
      <c r="A320" s="2" t="s">
        <v>45</v>
      </c>
      <c r="B320" s="2">
        <v>1.316E-2</v>
      </c>
      <c r="C320" s="2">
        <v>19.795059999999999</v>
      </c>
      <c r="D320" s="2">
        <v>1.617E-2</v>
      </c>
      <c r="E320" s="2">
        <v>17.28425</v>
      </c>
      <c r="F320" s="2">
        <v>1.34E-3</v>
      </c>
      <c r="G320" s="2">
        <v>6.012E-2</v>
      </c>
      <c r="H320" s="2">
        <v>3.9030000000000002E-2</v>
      </c>
      <c r="I320" s="2">
        <v>4.727E-2</v>
      </c>
      <c r="J320" s="2">
        <v>0.17601</v>
      </c>
      <c r="K320" s="2">
        <v>23.577680000000001</v>
      </c>
      <c r="L320" s="2">
        <v>0.52029999999999998</v>
      </c>
      <c r="M320" s="2">
        <v>39.763370000000002</v>
      </c>
      <c r="N320" s="2">
        <v>101.2938</v>
      </c>
      <c r="O320" s="2">
        <v>-13803</v>
      </c>
      <c r="P320" s="2">
        <v>-1110.5</v>
      </c>
      <c r="Q320" s="2">
        <v>-90</v>
      </c>
      <c r="R320" s="132" t="s">
        <v>368</v>
      </c>
      <c r="S320" s="2">
        <v>14.33192</v>
      </c>
      <c r="T320" s="2">
        <v>18</v>
      </c>
      <c r="U320" s="3">
        <v>39735.604212962964</v>
      </c>
    </row>
    <row r="321" spans="1:21" s="2" customFormat="1" x14ac:dyDescent="0.2">
      <c r="A321" s="2" t="s">
        <v>46</v>
      </c>
      <c r="B321" s="2">
        <v>1.068E-2</v>
      </c>
      <c r="C321" s="2">
        <v>17.985389999999999</v>
      </c>
      <c r="D321" s="2">
        <v>0.60346</v>
      </c>
      <c r="E321" s="2">
        <v>17.612079999999999</v>
      </c>
      <c r="F321" s="2">
        <v>3.4499999999999999E-3</v>
      </c>
      <c r="G321" s="2">
        <v>1.9958100000000001</v>
      </c>
      <c r="H321" s="2">
        <v>5.4960000000000002E-2</v>
      </c>
      <c r="I321" s="2">
        <v>0.12834999999999999</v>
      </c>
      <c r="J321" s="2">
        <v>0.14385999999999999</v>
      </c>
      <c r="K321" s="2">
        <v>22.067170000000001</v>
      </c>
      <c r="L321" s="2">
        <v>0.47520000000000001</v>
      </c>
      <c r="M321" s="2">
        <v>39.833930000000002</v>
      </c>
      <c r="N321" s="2">
        <v>100.9143</v>
      </c>
      <c r="O321" s="2">
        <v>-13804</v>
      </c>
      <c r="P321" s="2">
        <v>-1098</v>
      </c>
      <c r="Q321" s="2">
        <v>-90</v>
      </c>
      <c r="R321" s="132" t="s">
        <v>368</v>
      </c>
      <c r="S321" s="2">
        <v>14.239470000000001</v>
      </c>
      <c r="T321" s="2">
        <v>19</v>
      </c>
      <c r="U321" s="3">
        <v>39735.607222222221</v>
      </c>
    </row>
    <row r="322" spans="1:21" s="2" customFormat="1" x14ac:dyDescent="0.2">
      <c r="A322" s="2" t="s">
        <v>47</v>
      </c>
      <c r="B322" s="2">
        <v>6.5399999999999998E-3</v>
      </c>
      <c r="C322" s="2">
        <v>19.803149999999999</v>
      </c>
      <c r="D322" s="2">
        <v>9.0000000000000006E-5</v>
      </c>
      <c r="E322" s="2">
        <v>17.309809999999999</v>
      </c>
      <c r="F322" s="2">
        <v>0</v>
      </c>
      <c r="G322" s="2">
        <v>1.3010000000000001E-2</v>
      </c>
      <c r="H322" s="2">
        <v>2.3890000000000002E-2</v>
      </c>
      <c r="I322" s="2">
        <v>8.7100000000000007E-3</v>
      </c>
      <c r="J322" s="2">
        <v>0.18722</v>
      </c>
      <c r="K322" s="2">
        <v>23.12041</v>
      </c>
      <c r="L322" s="2">
        <v>0.51829999999999998</v>
      </c>
      <c r="M322" s="2">
        <v>39.605580000000003</v>
      </c>
      <c r="N322" s="2">
        <v>100.5967</v>
      </c>
      <c r="O322" s="2">
        <v>-13805</v>
      </c>
      <c r="P322" s="2">
        <v>-1085.5</v>
      </c>
      <c r="Q322" s="2">
        <v>-90</v>
      </c>
      <c r="R322" s="132" t="s">
        <v>368</v>
      </c>
      <c r="S322" s="2">
        <v>14.181789999999999</v>
      </c>
      <c r="T322" s="2">
        <v>20</v>
      </c>
      <c r="U322" s="3">
        <v>39735.610208333332</v>
      </c>
    </row>
    <row r="323" spans="1:21" s="2" customFormat="1" x14ac:dyDescent="0.2">
      <c r="A323" s="2" t="s">
        <v>369</v>
      </c>
      <c r="B323" s="2">
        <v>8.1499999999999993E-3</v>
      </c>
      <c r="C323" s="2">
        <v>19.790990000000001</v>
      </c>
      <c r="D323" s="2">
        <v>7.0899999999999999E-3</v>
      </c>
      <c r="E323" s="2">
        <v>17.24811</v>
      </c>
      <c r="F323" s="2">
        <v>9.9900000000000006E-3</v>
      </c>
      <c r="G323" s="2">
        <v>7.8600000000000007E-3</v>
      </c>
      <c r="H323" s="2">
        <v>2.3959999999999999E-2</v>
      </c>
      <c r="I323" s="2">
        <v>1.575E-2</v>
      </c>
      <c r="J323" s="2">
        <v>0.17352999999999999</v>
      </c>
      <c r="K323" s="2">
        <v>23.29626</v>
      </c>
      <c r="L323" s="2">
        <v>0.50541999999999998</v>
      </c>
      <c r="M323" s="2">
        <v>39.580590000000001</v>
      </c>
      <c r="N323" s="2">
        <v>100.6677</v>
      </c>
      <c r="O323" s="2">
        <v>-13806</v>
      </c>
      <c r="P323" s="2">
        <v>-1073</v>
      </c>
      <c r="Q323" s="2">
        <v>-90</v>
      </c>
      <c r="R323" s="132" t="s">
        <v>368</v>
      </c>
      <c r="S323" s="2">
        <v>14.21237</v>
      </c>
      <c r="T323" s="2">
        <v>21</v>
      </c>
      <c r="U323" s="3">
        <v>39735.613217592596</v>
      </c>
    </row>
    <row r="324" spans="1:21" s="2" customFormat="1" x14ac:dyDescent="0.2">
      <c r="A324" s="2" t="s">
        <v>48</v>
      </c>
      <c r="B324" s="2">
        <v>6.9100000000000003E-3</v>
      </c>
      <c r="C324" s="2">
        <v>18.79017</v>
      </c>
      <c r="D324" s="2">
        <v>7.8300000000000002E-3</v>
      </c>
      <c r="E324" s="2">
        <v>16.456520000000001</v>
      </c>
      <c r="F324" s="2">
        <v>3.8000000000000002E-4</v>
      </c>
      <c r="G324" s="2">
        <v>3.6200000000000003E-2</v>
      </c>
      <c r="H324" s="2">
        <v>3.065E-2</v>
      </c>
      <c r="I324" s="2">
        <v>1.8939999999999999E-2</v>
      </c>
      <c r="J324" s="2">
        <v>0.17621999999999999</v>
      </c>
      <c r="K324" s="2">
        <v>21.540900000000001</v>
      </c>
      <c r="L324" s="2">
        <v>0.48409000000000002</v>
      </c>
      <c r="M324" s="2">
        <v>37.527410000000003</v>
      </c>
      <c r="N324" s="2">
        <v>95.076229999999995</v>
      </c>
      <c r="O324" s="2">
        <v>7512</v>
      </c>
      <c r="P324" s="2">
        <v>720</v>
      </c>
      <c r="Q324" s="2">
        <v>-65</v>
      </c>
      <c r="R324" s="132" t="s">
        <v>370</v>
      </c>
      <c r="S324" s="2">
        <v>13.36154</v>
      </c>
      <c r="T324" s="2">
        <v>22</v>
      </c>
      <c r="U324" s="3">
        <v>39735.616331018522</v>
      </c>
    </row>
    <row r="325" spans="1:21" s="2" customFormat="1" x14ac:dyDescent="0.2">
      <c r="A325" s="2" t="s">
        <v>50</v>
      </c>
      <c r="B325" s="2">
        <v>3.64E-3</v>
      </c>
      <c r="C325" s="2">
        <v>18.784680000000002</v>
      </c>
      <c r="D325" s="2">
        <v>1.6109999999999999E-2</v>
      </c>
      <c r="E325" s="2">
        <v>17.146850000000001</v>
      </c>
      <c r="F325" s="2">
        <v>2.6900000000000001E-3</v>
      </c>
      <c r="G325" s="2">
        <v>1.1039999999999999E-2</v>
      </c>
      <c r="H325" s="2">
        <v>1.1480000000000001E-2</v>
      </c>
      <c r="I325" s="2">
        <v>2.0070000000000001E-2</v>
      </c>
      <c r="J325" s="2">
        <v>0.15604000000000001</v>
      </c>
      <c r="K325" s="2">
        <v>22.234919999999999</v>
      </c>
      <c r="L325" s="2">
        <v>0.55549999999999999</v>
      </c>
      <c r="M325" s="2">
        <v>38.507129999999997</v>
      </c>
      <c r="N325" s="2">
        <v>97.450130000000001</v>
      </c>
      <c r="O325" s="2">
        <v>7503</v>
      </c>
      <c r="P325" s="2">
        <v>703.6</v>
      </c>
      <c r="Q325" s="2">
        <v>-65</v>
      </c>
      <c r="R325" s="132" t="s">
        <v>370</v>
      </c>
      <c r="S325" s="2">
        <v>13.72348</v>
      </c>
      <c r="T325" s="2">
        <v>23</v>
      </c>
      <c r="U325" s="3">
        <v>39735.61954861111</v>
      </c>
    </row>
    <row r="326" spans="1:21" s="2" customFormat="1" x14ac:dyDescent="0.2">
      <c r="A326" s="2" t="s">
        <v>51</v>
      </c>
      <c r="B326" s="2">
        <v>1.0279999999999999E-2</v>
      </c>
      <c r="C326" s="2">
        <v>18.782419999999998</v>
      </c>
      <c r="D326" s="2">
        <v>1.755E-2</v>
      </c>
      <c r="E326" s="2">
        <v>17.02336</v>
      </c>
      <c r="F326" s="2">
        <v>0</v>
      </c>
      <c r="G326" s="2">
        <v>1.5089999999999999E-2</v>
      </c>
      <c r="H326" s="2">
        <v>6.2670000000000003E-2</v>
      </c>
      <c r="I326" s="2">
        <v>6.9980000000000001E-2</v>
      </c>
      <c r="J326" s="2">
        <v>0.15942000000000001</v>
      </c>
      <c r="K326" s="2">
        <v>22.436630000000001</v>
      </c>
      <c r="L326" s="2">
        <v>0.55906999999999996</v>
      </c>
      <c r="M326" s="2">
        <v>38.485550000000003</v>
      </c>
      <c r="N326" s="2">
        <v>97.622020000000006</v>
      </c>
      <c r="O326" s="2">
        <v>7494</v>
      </c>
      <c r="P326" s="2">
        <v>687.2</v>
      </c>
      <c r="Q326" s="2">
        <v>-65</v>
      </c>
      <c r="R326" s="132" t="s">
        <v>370</v>
      </c>
      <c r="S326" s="2">
        <v>13.78199</v>
      </c>
      <c r="T326" s="2">
        <v>24</v>
      </c>
      <c r="U326" s="3">
        <v>39735.622557870367</v>
      </c>
    </row>
    <row r="327" spans="1:21" s="2" customFormat="1" x14ac:dyDescent="0.2">
      <c r="A327" s="2" t="s">
        <v>52</v>
      </c>
      <c r="B327" s="2">
        <v>0</v>
      </c>
      <c r="C327" s="2">
        <v>18.6844</v>
      </c>
      <c r="D327" s="2">
        <v>1.9279999999999999E-2</v>
      </c>
      <c r="E327" s="2">
        <v>16.946639999999999</v>
      </c>
      <c r="F327" s="2">
        <v>7.3000000000000001E-3</v>
      </c>
      <c r="G327" s="2">
        <v>1.6670000000000001E-2</v>
      </c>
      <c r="H327" s="2">
        <v>7.1980000000000002E-2</v>
      </c>
      <c r="I327" s="2">
        <v>9.2329999999999995E-2</v>
      </c>
      <c r="J327" s="2">
        <v>0.16561999999999999</v>
      </c>
      <c r="K327" s="2">
        <v>22.531549999999999</v>
      </c>
      <c r="L327" s="2">
        <v>0.57621</v>
      </c>
      <c r="M327" s="2">
        <v>38.384839999999997</v>
      </c>
      <c r="N327" s="2">
        <v>97.496799999999993</v>
      </c>
      <c r="O327" s="2">
        <v>7485</v>
      </c>
      <c r="P327" s="2">
        <v>670.8</v>
      </c>
      <c r="Q327" s="2">
        <v>-65</v>
      </c>
      <c r="R327" s="132" t="s">
        <v>370</v>
      </c>
      <c r="S327" s="2">
        <v>13.79158</v>
      </c>
      <c r="T327" s="2">
        <v>25</v>
      </c>
      <c r="U327" s="3">
        <v>39735.625590277778</v>
      </c>
    </row>
    <row r="328" spans="1:21" s="2" customFormat="1" x14ac:dyDescent="0.2">
      <c r="A328" s="2" t="s">
        <v>371</v>
      </c>
      <c r="B328" s="2">
        <v>4.3299999999999996E-3</v>
      </c>
      <c r="C328" s="2">
        <v>18.76389</v>
      </c>
      <c r="D328" s="2">
        <v>2.4400000000000002E-2</v>
      </c>
      <c r="E328" s="2">
        <v>16.855419999999999</v>
      </c>
      <c r="F328" s="2">
        <v>2.5000000000000001E-3</v>
      </c>
      <c r="G328" s="2">
        <v>2.1239999999999998E-2</v>
      </c>
      <c r="H328" s="2">
        <v>0.13536000000000001</v>
      </c>
      <c r="I328" s="2">
        <v>8.3729999999999999E-2</v>
      </c>
      <c r="J328" s="2">
        <v>0.16234000000000001</v>
      </c>
      <c r="K328" s="2">
        <v>22.829689999999999</v>
      </c>
      <c r="L328" s="2">
        <v>0.55825000000000002</v>
      </c>
      <c r="M328" s="2">
        <v>38.458159999999999</v>
      </c>
      <c r="N328" s="2">
        <v>97.89931</v>
      </c>
      <c r="O328" s="2">
        <v>7476</v>
      </c>
      <c r="P328" s="2">
        <v>654.4</v>
      </c>
      <c r="Q328" s="2">
        <v>-65</v>
      </c>
      <c r="R328" s="132" t="s">
        <v>370</v>
      </c>
      <c r="S328" s="2">
        <v>13.87894</v>
      </c>
      <c r="T328" s="2">
        <v>26</v>
      </c>
      <c r="U328" s="3">
        <v>39735.628599537034</v>
      </c>
    </row>
    <row r="329" spans="1:21" s="2" customFormat="1" x14ac:dyDescent="0.2">
      <c r="A329" s="2" t="s">
        <v>372</v>
      </c>
      <c r="B329" s="2">
        <v>1.17E-3</v>
      </c>
      <c r="C329" s="2">
        <v>18.991250000000001</v>
      </c>
      <c r="D329" s="2">
        <v>2.1049999999999999E-2</v>
      </c>
      <c r="E329" s="2">
        <v>17.025110000000002</v>
      </c>
      <c r="F329" s="2">
        <v>3.8000000000000002E-4</v>
      </c>
      <c r="G329" s="2">
        <v>2.2899999999999999E-3</v>
      </c>
      <c r="H329" s="2">
        <v>0.17308999999999999</v>
      </c>
      <c r="I329" s="2">
        <v>3.1029999999999999E-2</v>
      </c>
      <c r="J329" s="2">
        <v>0.19263</v>
      </c>
      <c r="K329" s="2">
        <v>22.07301</v>
      </c>
      <c r="L329" s="2">
        <v>0.63861999999999997</v>
      </c>
      <c r="M329" s="2">
        <v>38.603929999999998</v>
      </c>
      <c r="N329" s="2">
        <v>97.753559999999993</v>
      </c>
      <c r="O329" s="2">
        <v>7467</v>
      </c>
      <c r="P329" s="2">
        <v>638</v>
      </c>
      <c r="Q329" s="2">
        <v>-65</v>
      </c>
      <c r="R329" s="132" t="s">
        <v>370</v>
      </c>
      <c r="S329" s="2">
        <v>13.76566</v>
      </c>
      <c r="T329" s="2">
        <v>27</v>
      </c>
      <c r="U329" s="3">
        <v>39735.631620370368</v>
      </c>
    </row>
    <row r="330" spans="1:21" s="2" customFormat="1" x14ac:dyDescent="0.2">
      <c r="A330" s="2" t="s">
        <v>53</v>
      </c>
      <c r="B330" s="2">
        <v>1.238E-2</v>
      </c>
      <c r="C330" s="2">
        <v>19.080089999999998</v>
      </c>
      <c r="D330" s="2">
        <v>1.21E-2</v>
      </c>
      <c r="E330" s="2">
        <v>17.22063</v>
      </c>
      <c r="F330" s="2">
        <v>0</v>
      </c>
      <c r="G330" s="2">
        <v>0</v>
      </c>
      <c r="H330" s="2">
        <v>3.8449999999999998E-2</v>
      </c>
      <c r="I330" s="2">
        <v>2.5190000000000001E-2</v>
      </c>
      <c r="J330" s="2">
        <v>0.17892</v>
      </c>
      <c r="K330" s="2">
        <v>22.222429999999999</v>
      </c>
      <c r="L330" s="2">
        <v>0.46339999999999998</v>
      </c>
      <c r="M330" s="2">
        <v>38.776020000000003</v>
      </c>
      <c r="N330" s="2">
        <v>98.029629999999997</v>
      </c>
      <c r="O330" s="2">
        <v>7280</v>
      </c>
      <c r="P330" s="2">
        <v>-606</v>
      </c>
      <c r="Q330" s="2">
        <v>-65</v>
      </c>
      <c r="R330" s="132" t="s">
        <v>373</v>
      </c>
      <c r="S330" s="2">
        <v>13.770899999999999</v>
      </c>
      <c r="T330" s="2">
        <v>28</v>
      </c>
      <c r="U330" s="3">
        <v>39735.634733796294</v>
      </c>
    </row>
    <row r="331" spans="1:21" s="2" customFormat="1" x14ac:dyDescent="0.2">
      <c r="A331" s="2" t="s">
        <v>55</v>
      </c>
      <c r="B331" s="2">
        <v>5.4099999999999999E-3</v>
      </c>
      <c r="C331" s="2">
        <v>18.943739999999998</v>
      </c>
      <c r="D331" s="2">
        <v>3.31E-3</v>
      </c>
      <c r="E331" s="2">
        <v>17.225999999999999</v>
      </c>
      <c r="F331" s="2">
        <v>2.6900000000000001E-3</v>
      </c>
      <c r="G331" s="2">
        <v>1.8380000000000001E-2</v>
      </c>
      <c r="H331" s="2">
        <v>3.2829999999999998E-2</v>
      </c>
      <c r="I331" s="2">
        <v>2.674E-2</v>
      </c>
      <c r="J331" s="2">
        <v>0.16234999999999999</v>
      </c>
      <c r="K331" s="2">
        <v>22.376249999999999</v>
      </c>
      <c r="L331" s="2">
        <v>0.48777999999999999</v>
      </c>
      <c r="M331" s="2">
        <v>38.735379999999999</v>
      </c>
      <c r="N331" s="2">
        <v>98.020840000000007</v>
      </c>
      <c r="O331" s="2">
        <v>7277.3</v>
      </c>
      <c r="P331" s="2">
        <v>-583</v>
      </c>
      <c r="Q331" s="2">
        <v>-65</v>
      </c>
      <c r="R331" s="132" t="s">
        <v>373</v>
      </c>
      <c r="S331" s="2">
        <v>13.797560000000001</v>
      </c>
      <c r="T331" s="2">
        <v>29</v>
      </c>
      <c r="U331" s="3">
        <v>39735.637986111113</v>
      </c>
    </row>
    <row r="332" spans="1:21" s="2" customFormat="1" x14ac:dyDescent="0.2">
      <c r="A332" s="2" t="s">
        <v>56</v>
      </c>
      <c r="B332" s="2">
        <v>3.7399999999999998E-3</v>
      </c>
      <c r="C332" s="2">
        <v>18.938929999999999</v>
      </c>
      <c r="D332" s="2">
        <v>2.1900000000000001E-3</v>
      </c>
      <c r="E332" s="2">
        <v>17.247219999999999</v>
      </c>
      <c r="F332" s="2">
        <v>9.7900000000000001E-3</v>
      </c>
      <c r="G332" s="2">
        <v>1.468E-2</v>
      </c>
      <c r="H332" s="2">
        <v>2.0590000000000001E-2</v>
      </c>
      <c r="I332" s="2">
        <v>3.3790000000000001E-2</v>
      </c>
      <c r="J332" s="2">
        <v>0.15645000000000001</v>
      </c>
      <c r="K332" s="2">
        <v>22.372630000000001</v>
      </c>
      <c r="L332" s="2">
        <v>0.46281</v>
      </c>
      <c r="M332" s="2">
        <v>38.740310000000001</v>
      </c>
      <c r="N332" s="2">
        <v>98.003110000000007</v>
      </c>
      <c r="O332" s="2">
        <v>7274.5</v>
      </c>
      <c r="P332" s="2">
        <v>-560</v>
      </c>
      <c r="Q332" s="2">
        <v>-65</v>
      </c>
      <c r="R332" s="132" t="s">
        <v>373</v>
      </c>
      <c r="S332" s="2">
        <v>13.79022</v>
      </c>
      <c r="T332" s="2">
        <v>30</v>
      </c>
      <c r="U332" s="3">
        <v>39735.64099537037</v>
      </c>
    </row>
    <row r="333" spans="1:21" s="2" customFormat="1" x14ac:dyDescent="0.2">
      <c r="A333" s="2" t="s">
        <v>57</v>
      </c>
      <c r="B333" s="2">
        <v>2.5400000000000002E-3</v>
      </c>
      <c r="C333" s="2">
        <v>18.84291</v>
      </c>
      <c r="D333" s="2">
        <v>3.4099999999999998E-2</v>
      </c>
      <c r="E333" s="2">
        <v>16.94501</v>
      </c>
      <c r="F333" s="2">
        <v>3.0699999999999998E-3</v>
      </c>
      <c r="G333" s="2">
        <v>1.533E-2</v>
      </c>
      <c r="H333" s="2">
        <v>6.7369999999999999E-2</v>
      </c>
      <c r="I333" s="2">
        <v>9.7489999999999993E-2</v>
      </c>
      <c r="J333" s="2">
        <v>0.16414000000000001</v>
      </c>
      <c r="K333" s="2">
        <v>22.808330000000002</v>
      </c>
      <c r="L333" s="2">
        <v>0.49994</v>
      </c>
      <c r="M333" s="2">
        <v>38.557459999999999</v>
      </c>
      <c r="N333" s="2">
        <v>98.037679999999995</v>
      </c>
      <c r="O333" s="2">
        <v>7271.8</v>
      </c>
      <c r="P333" s="2">
        <v>-537</v>
      </c>
      <c r="Q333" s="2">
        <v>-65</v>
      </c>
      <c r="R333" s="132" t="s">
        <v>373</v>
      </c>
      <c r="S333" s="2">
        <v>13.87581</v>
      </c>
      <c r="T333" s="2">
        <v>31</v>
      </c>
      <c r="U333" s="3">
        <v>39735.643993055557</v>
      </c>
    </row>
    <row r="334" spans="1:21" s="2" customFormat="1" x14ac:dyDescent="0.2">
      <c r="A334" s="2" t="s">
        <v>58</v>
      </c>
      <c r="B334" s="2">
        <v>0</v>
      </c>
      <c r="C334" s="2">
        <v>18.981380000000001</v>
      </c>
      <c r="D334" s="2">
        <v>4.4600000000000004E-3</v>
      </c>
      <c r="E334" s="2">
        <v>17.20065</v>
      </c>
      <c r="F334" s="2">
        <v>4.7999999999999996E-3</v>
      </c>
      <c r="G334" s="2">
        <v>1.5219999999999999E-2</v>
      </c>
      <c r="H334" s="2">
        <v>3.4880000000000001E-2</v>
      </c>
      <c r="I334" s="2">
        <v>1.9859999999999999E-2</v>
      </c>
      <c r="J334" s="2">
        <v>0.16414000000000001</v>
      </c>
      <c r="K334" s="2">
        <v>22.195820000000001</v>
      </c>
      <c r="L334" s="2">
        <v>0.49958000000000002</v>
      </c>
      <c r="M334" s="2">
        <v>38.679470000000002</v>
      </c>
      <c r="N334" s="2">
        <v>97.800259999999994</v>
      </c>
      <c r="O334" s="2">
        <v>7269</v>
      </c>
      <c r="P334" s="2">
        <v>-514</v>
      </c>
      <c r="Q334" s="2">
        <v>-65</v>
      </c>
      <c r="R334" s="132" t="s">
        <v>373</v>
      </c>
      <c r="S334" s="2">
        <v>13.74891</v>
      </c>
      <c r="T334" s="2">
        <v>32</v>
      </c>
      <c r="U334" s="3">
        <v>39735.647002314814</v>
      </c>
    </row>
    <row r="335" spans="1:21" s="2" customFormat="1" x14ac:dyDescent="0.2">
      <c r="A335" s="2" t="s">
        <v>59</v>
      </c>
      <c r="B335" s="2">
        <v>1.6459999999999999E-2</v>
      </c>
      <c r="C335" s="2">
        <v>15.985670000000001</v>
      </c>
      <c r="D335" s="2">
        <v>7.6404300000000003</v>
      </c>
      <c r="E335" s="2">
        <v>15.21588</v>
      </c>
      <c r="F335" s="2">
        <v>7.5399999999999998E-3</v>
      </c>
      <c r="G335" s="2">
        <v>0.11512</v>
      </c>
      <c r="H335" s="2">
        <v>5.4719999999999998E-2</v>
      </c>
      <c r="I335" s="2">
        <v>1.9269999999999999E-2</v>
      </c>
      <c r="J335" s="2">
        <v>0.13442999999999999</v>
      </c>
      <c r="K335" s="2">
        <v>18.498950000000001</v>
      </c>
      <c r="L335" s="2">
        <v>0.57089999999999996</v>
      </c>
      <c r="M335" s="2">
        <v>40.249299999999998</v>
      </c>
      <c r="N335" s="2">
        <v>98.508660000000006</v>
      </c>
      <c r="O335" s="2">
        <v>18176</v>
      </c>
      <c r="P335" s="2">
        <v>-104</v>
      </c>
      <c r="Q335" s="2">
        <v>-72</v>
      </c>
      <c r="R335" s="132" t="s">
        <v>374</v>
      </c>
      <c r="S335" s="2">
        <v>13.30782</v>
      </c>
      <c r="T335" s="2">
        <v>33</v>
      </c>
      <c r="U335" s="3">
        <v>39735.650104166663</v>
      </c>
    </row>
    <row r="336" spans="1:21" s="2" customFormat="1" x14ac:dyDescent="0.2">
      <c r="A336" s="2" t="s">
        <v>61</v>
      </c>
      <c r="B336" s="2">
        <v>1.06E-3</v>
      </c>
      <c r="C336" s="2">
        <v>19.013729999999999</v>
      </c>
      <c r="D336" s="2">
        <v>1.223E-2</v>
      </c>
      <c r="E336" s="2">
        <v>17.106449999999999</v>
      </c>
      <c r="F336" s="2">
        <v>3.65E-3</v>
      </c>
      <c r="G336" s="2">
        <v>2.7660000000000001E-2</v>
      </c>
      <c r="H336" s="2">
        <v>3.1060000000000001E-2</v>
      </c>
      <c r="I336" s="2">
        <v>1.2840000000000001E-2</v>
      </c>
      <c r="J336" s="2">
        <v>0.17119000000000001</v>
      </c>
      <c r="K336" s="2">
        <v>21.734919999999999</v>
      </c>
      <c r="L336" s="2">
        <v>0.61543000000000003</v>
      </c>
      <c r="M336" s="2">
        <v>38.501600000000003</v>
      </c>
      <c r="N336" s="2">
        <v>97.231830000000002</v>
      </c>
      <c r="O336" s="2">
        <v>18182.2</v>
      </c>
      <c r="P336" s="2">
        <v>-116.2</v>
      </c>
      <c r="Q336" s="2">
        <v>-72</v>
      </c>
      <c r="R336" s="132" t="s">
        <v>374</v>
      </c>
      <c r="S336" s="2">
        <v>13.64072</v>
      </c>
      <c r="T336" s="2">
        <v>34</v>
      </c>
      <c r="U336" s="3">
        <v>39735.653310185182</v>
      </c>
    </row>
    <row r="337" spans="1:21" s="2" customFormat="1" x14ac:dyDescent="0.2">
      <c r="A337" s="2" t="s">
        <v>62</v>
      </c>
      <c r="B337" s="2">
        <v>8.2400000000000008E-3</v>
      </c>
      <c r="C337" s="2">
        <v>18.363910000000001</v>
      </c>
      <c r="D337" s="2">
        <v>0.11094</v>
      </c>
      <c r="E337" s="2">
        <v>17.129650000000002</v>
      </c>
      <c r="F337" s="2">
        <v>5.8E-4</v>
      </c>
      <c r="G337" s="2">
        <v>0.45789999999999997</v>
      </c>
      <c r="H337" s="2">
        <v>3.5130000000000002E-2</v>
      </c>
      <c r="I337" s="2">
        <v>7.7380000000000004E-2</v>
      </c>
      <c r="J337" s="2">
        <v>0.17931</v>
      </c>
      <c r="K337" s="2">
        <v>21.770420000000001</v>
      </c>
      <c r="L337" s="2">
        <v>0.59655999999999998</v>
      </c>
      <c r="M337" s="2">
        <v>38.401580000000003</v>
      </c>
      <c r="N337" s="2">
        <v>97.131609999999995</v>
      </c>
      <c r="O337" s="2">
        <v>18188.400000000001</v>
      </c>
      <c r="P337" s="2">
        <v>-128.4</v>
      </c>
      <c r="Q337" s="2">
        <v>-72</v>
      </c>
      <c r="R337" s="132" t="s">
        <v>374</v>
      </c>
      <c r="S337" s="2">
        <v>13.67944</v>
      </c>
      <c r="T337" s="2">
        <v>35</v>
      </c>
      <c r="U337" s="3">
        <v>39735.656331018516</v>
      </c>
    </row>
    <row r="338" spans="1:21" s="2" customFormat="1" x14ac:dyDescent="0.2">
      <c r="A338" s="2" t="s">
        <v>63</v>
      </c>
      <c r="B338" s="2">
        <v>1.2749999999999999E-2</v>
      </c>
      <c r="C338" s="2">
        <v>18.975339999999999</v>
      </c>
      <c r="D338" s="2">
        <v>4.283E-2</v>
      </c>
      <c r="E338" s="2">
        <v>17.12641</v>
      </c>
      <c r="F338" s="2">
        <v>4.2300000000000003E-3</v>
      </c>
      <c r="G338" s="2">
        <v>2.0070000000000001E-2</v>
      </c>
      <c r="H338" s="2">
        <v>2.3109999999999999E-2</v>
      </c>
      <c r="I338" s="2">
        <v>1.899E-2</v>
      </c>
      <c r="J338" s="2">
        <v>0.1638</v>
      </c>
      <c r="K338" s="2">
        <v>21.924250000000001</v>
      </c>
      <c r="L338" s="2">
        <v>0.59236</v>
      </c>
      <c r="M338" s="2">
        <v>38.570770000000003</v>
      </c>
      <c r="N338" s="2">
        <v>97.474909999999994</v>
      </c>
      <c r="O338" s="2">
        <v>18194.599999999999</v>
      </c>
      <c r="P338" s="2">
        <v>-140.6</v>
      </c>
      <c r="Q338" s="2">
        <v>-72</v>
      </c>
      <c r="R338" s="132" t="s">
        <v>374</v>
      </c>
      <c r="S338" s="2">
        <v>13.68895</v>
      </c>
      <c r="T338" s="2">
        <v>36</v>
      </c>
      <c r="U338" s="3">
        <v>39735.65934027778</v>
      </c>
    </row>
    <row r="339" spans="1:21" s="2" customFormat="1" x14ac:dyDescent="0.2">
      <c r="A339" s="2" t="s">
        <v>64</v>
      </c>
      <c r="B339" s="2">
        <v>5.96E-3</v>
      </c>
      <c r="C339" s="2">
        <v>18.91086</v>
      </c>
      <c r="D339" s="2">
        <v>1.1100000000000001E-3</v>
      </c>
      <c r="E339" s="2">
        <v>17.141349999999999</v>
      </c>
      <c r="F339" s="2">
        <v>2.1099999999999999E-3</v>
      </c>
      <c r="G339" s="2">
        <v>5.1200000000000004E-3</v>
      </c>
      <c r="H339" s="2">
        <v>4.3839999999999997E-2</v>
      </c>
      <c r="I339" s="2">
        <v>1.8700000000000001E-2</v>
      </c>
      <c r="J339" s="2">
        <v>0.19535</v>
      </c>
      <c r="K339" s="2">
        <v>21.9465</v>
      </c>
      <c r="L339" s="2">
        <v>0.59560000000000002</v>
      </c>
      <c r="M339" s="2">
        <v>38.529629999999997</v>
      </c>
      <c r="N339" s="2">
        <v>97.396129999999999</v>
      </c>
      <c r="O339" s="2">
        <v>18200.8</v>
      </c>
      <c r="P339" s="2">
        <v>-152.80000000000001</v>
      </c>
      <c r="Q339" s="2">
        <v>-72</v>
      </c>
      <c r="R339" s="132" t="s">
        <v>374</v>
      </c>
      <c r="S339" s="2">
        <v>13.68951</v>
      </c>
      <c r="T339" s="2">
        <v>37</v>
      </c>
      <c r="U339" s="3">
        <v>39735.662326388891</v>
      </c>
    </row>
    <row r="340" spans="1:21" s="2" customFormat="1" x14ac:dyDescent="0.2">
      <c r="A340" s="2" t="s">
        <v>375</v>
      </c>
      <c r="B340" s="2">
        <v>0</v>
      </c>
      <c r="C340" s="2">
        <v>18.870989999999999</v>
      </c>
      <c r="D340" s="2">
        <v>1.453E-2</v>
      </c>
      <c r="E340" s="2">
        <v>17.064869999999999</v>
      </c>
      <c r="F340" s="2">
        <v>0</v>
      </c>
      <c r="G340" s="2">
        <v>3.4599999999999999E-2</v>
      </c>
      <c r="H340" s="2">
        <v>3.925E-2</v>
      </c>
      <c r="I340" s="2">
        <v>5.5719999999999999E-2</v>
      </c>
      <c r="J340" s="2">
        <v>0.15531</v>
      </c>
      <c r="K340" s="2">
        <v>22.004190000000001</v>
      </c>
      <c r="L340" s="2">
        <v>0.57110000000000005</v>
      </c>
      <c r="M340" s="2">
        <v>38.448120000000003</v>
      </c>
      <c r="N340" s="2">
        <v>97.258690000000001</v>
      </c>
      <c r="O340" s="2">
        <v>18207</v>
      </c>
      <c r="P340" s="2">
        <v>-165</v>
      </c>
      <c r="Q340" s="2">
        <v>-72</v>
      </c>
      <c r="R340" s="132" t="s">
        <v>374</v>
      </c>
      <c r="S340" s="2">
        <v>13.679029999999999</v>
      </c>
      <c r="T340" s="2">
        <v>38</v>
      </c>
      <c r="U340" s="3">
        <v>39735.665347222224</v>
      </c>
    </row>
    <row r="341" spans="1:21" s="2" customFormat="1" x14ac:dyDescent="0.2">
      <c r="A341" s="2" t="s">
        <v>65</v>
      </c>
      <c r="B341" s="2">
        <v>2.128E-2</v>
      </c>
      <c r="C341" s="2">
        <v>6.0346000000000002</v>
      </c>
      <c r="D341" s="2">
        <v>28.924530000000001</v>
      </c>
      <c r="E341" s="2">
        <v>0.37446000000000002</v>
      </c>
      <c r="F341" s="2">
        <v>0</v>
      </c>
      <c r="G341" s="2">
        <v>1.8110000000000001E-2</v>
      </c>
      <c r="H341" s="2">
        <v>4.2189999999999998E-2</v>
      </c>
      <c r="I341" s="2">
        <v>0.82730000000000004</v>
      </c>
      <c r="J341" s="2">
        <v>7.3779999999999998E-2</v>
      </c>
      <c r="K341" s="2">
        <v>21.163979999999999</v>
      </c>
      <c r="L341" s="2">
        <v>1.0787100000000001</v>
      </c>
      <c r="M341" s="2">
        <v>36.928849999999997</v>
      </c>
      <c r="N341" s="2">
        <v>95.487799999999993</v>
      </c>
      <c r="O341" s="2">
        <v>18466</v>
      </c>
      <c r="P341" s="2">
        <v>-137</v>
      </c>
      <c r="Q341" s="2">
        <v>-74</v>
      </c>
      <c r="R341" s="132" t="s">
        <v>376</v>
      </c>
      <c r="S341" s="2">
        <v>13.52604</v>
      </c>
      <c r="T341" s="2">
        <v>39</v>
      </c>
      <c r="U341" s="3">
        <v>39735.668425925927</v>
      </c>
    </row>
    <row r="342" spans="1:21" s="2" customFormat="1" x14ac:dyDescent="0.2">
      <c r="A342" s="2" t="s">
        <v>67</v>
      </c>
      <c r="B342" s="2">
        <v>1.831E-2</v>
      </c>
      <c r="C342" s="2">
        <v>6.0460500000000001</v>
      </c>
      <c r="D342" s="2">
        <v>29.230720000000002</v>
      </c>
      <c r="E342" s="2">
        <v>0.40156999999999998</v>
      </c>
      <c r="F342" s="2">
        <v>7.0299999999999998E-3</v>
      </c>
      <c r="G342" s="2">
        <v>8.09E-3</v>
      </c>
      <c r="H342" s="2">
        <v>3.7240000000000002E-2</v>
      </c>
      <c r="I342" s="2">
        <v>0.79932999999999998</v>
      </c>
      <c r="J342" s="2">
        <v>7.4709999999999999E-2</v>
      </c>
      <c r="K342" s="2">
        <v>20.949809999999999</v>
      </c>
      <c r="L342" s="2">
        <v>1.11456</v>
      </c>
      <c r="M342" s="2">
        <v>37.170589999999997</v>
      </c>
      <c r="N342" s="2">
        <v>95.858000000000004</v>
      </c>
      <c r="O342" s="2">
        <v>18470.7</v>
      </c>
      <c r="P342" s="2">
        <v>-152.30000000000001</v>
      </c>
      <c r="Q342" s="2">
        <v>-74</v>
      </c>
      <c r="R342" s="132" t="s">
        <v>376</v>
      </c>
      <c r="S342" s="2">
        <v>13.53809</v>
      </c>
      <c r="T342" s="2">
        <v>40</v>
      </c>
      <c r="U342" s="3">
        <v>39735.671631944446</v>
      </c>
    </row>
    <row r="343" spans="1:21" s="2" customFormat="1" x14ac:dyDescent="0.2">
      <c r="A343" s="2" t="s">
        <v>68</v>
      </c>
      <c r="B343" s="2">
        <v>1.3769999999999999E-2</v>
      </c>
      <c r="C343" s="2">
        <v>6.0877299999999996</v>
      </c>
      <c r="D343" s="2">
        <v>29.165489999999998</v>
      </c>
      <c r="E343" s="2">
        <v>0.42288999999999999</v>
      </c>
      <c r="F343" s="2">
        <v>4.9399999999999999E-3</v>
      </c>
      <c r="G343" s="2">
        <v>2.3099999999999999E-2</v>
      </c>
      <c r="H343" s="2">
        <v>4.7559999999999998E-2</v>
      </c>
      <c r="I343" s="2">
        <v>0.84480999999999995</v>
      </c>
      <c r="J343" s="2">
        <v>6.8930000000000005E-2</v>
      </c>
      <c r="K343" s="2">
        <v>21.13392</v>
      </c>
      <c r="L343" s="2">
        <v>1.08582</v>
      </c>
      <c r="M343" s="2">
        <v>37.239400000000003</v>
      </c>
      <c r="N343" s="2">
        <v>96.138369999999995</v>
      </c>
      <c r="O343" s="2">
        <v>18475.3</v>
      </c>
      <c r="P343" s="2">
        <v>-167.7</v>
      </c>
      <c r="Q343" s="2">
        <v>-74</v>
      </c>
      <c r="R343" s="132" t="s">
        <v>376</v>
      </c>
      <c r="S343" s="2">
        <v>13.596769999999999</v>
      </c>
      <c r="T343" s="2">
        <v>41</v>
      </c>
      <c r="U343" s="3">
        <v>39735.674641203703</v>
      </c>
    </row>
    <row r="344" spans="1:21" s="2" customFormat="1" x14ac:dyDescent="0.2">
      <c r="A344" s="2" t="s">
        <v>69</v>
      </c>
      <c r="B344" s="2">
        <v>2.1000000000000001E-4</v>
      </c>
      <c r="C344" s="2">
        <v>6.0377299999999998</v>
      </c>
      <c r="D344" s="2">
        <v>29.914429999999999</v>
      </c>
      <c r="E344" s="2">
        <v>0.40083000000000002</v>
      </c>
      <c r="F344" s="2">
        <v>0</v>
      </c>
      <c r="G344" s="2">
        <v>4.3189999999999999E-2</v>
      </c>
      <c r="H344" s="2">
        <v>4.4260000000000001E-2</v>
      </c>
      <c r="I344" s="2">
        <v>0.96235000000000004</v>
      </c>
      <c r="J344" s="2">
        <v>5.2639999999999999E-2</v>
      </c>
      <c r="K344" s="2">
        <v>20.684950000000001</v>
      </c>
      <c r="L344" s="2">
        <v>1.06029</v>
      </c>
      <c r="M344" s="2">
        <v>37.761180000000003</v>
      </c>
      <c r="N344" s="2">
        <v>96.962059999999994</v>
      </c>
      <c r="O344" s="2">
        <v>18480</v>
      </c>
      <c r="P344" s="2">
        <v>-183</v>
      </c>
      <c r="Q344" s="2">
        <v>-74</v>
      </c>
      <c r="R344" s="132" t="s">
        <v>376</v>
      </c>
      <c r="S344" s="2">
        <v>13.62758</v>
      </c>
      <c r="T344" s="2">
        <v>42</v>
      </c>
      <c r="U344" s="3">
        <v>39735.67765046296</v>
      </c>
    </row>
    <row r="345" spans="1:21" s="2" customFormat="1" x14ac:dyDescent="0.2">
      <c r="A345" s="2" t="s">
        <v>73</v>
      </c>
      <c r="B345" s="2">
        <v>2.4029999999999999E-2</v>
      </c>
      <c r="C345" s="2">
        <v>6.3604200000000004</v>
      </c>
      <c r="D345" s="2">
        <v>29.551189999999998</v>
      </c>
      <c r="E345" s="2">
        <v>0.39688000000000001</v>
      </c>
      <c r="F345" s="2">
        <v>4.1700000000000001E-3</v>
      </c>
      <c r="G345" s="2">
        <v>2.4219999999999998E-2</v>
      </c>
      <c r="H345" s="2">
        <v>0.12368</v>
      </c>
      <c r="I345" s="2">
        <v>1.1073500000000001</v>
      </c>
      <c r="J345" s="2">
        <v>8.7150000000000005E-2</v>
      </c>
      <c r="K345" s="2">
        <v>20.083379999999998</v>
      </c>
      <c r="L345" s="2">
        <v>1.01495</v>
      </c>
      <c r="M345" s="2">
        <v>37.593260000000001</v>
      </c>
      <c r="N345" s="2">
        <v>96.370670000000004</v>
      </c>
      <c r="O345" s="2">
        <v>18524</v>
      </c>
      <c r="P345" s="2">
        <v>-268</v>
      </c>
      <c r="Q345" s="2">
        <v>-72</v>
      </c>
      <c r="R345" s="132" t="s">
        <v>377</v>
      </c>
      <c r="S345" s="2">
        <v>13.496829999999999</v>
      </c>
      <c r="T345" s="2">
        <v>43</v>
      </c>
      <c r="U345" s="3">
        <v>39735.680717592593</v>
      </c>
    </row>
    <row r="346" spans="1:21" s="2" customFormat="1" x14ac:dyDescent="0.2">
      <c r="A346" s="2" t="s">
        <v>75</v>
      </c>
      <c r="B346" s="2">
        <v>4.6100000000000004E-3</v>
      </c>
      <c r="C346" s="2">
        <v>6.2431200000000002</v>
      </c>
      <c r="D346" s="2">
        <v>29.1843</v>
      </c>
      <c r="E346" s="2">
        <v>0.39853</v>
      </c>
      <c r="F346" s="2">
        <v>4.5500000000000002E-3</v>
      </c>
      <c r="G346" s="2">
        <v>2.1590000000000002E-2</v>
      </c>
      <c r="H346" s="2">
        <v>5.8229999999999997E-2</v>
      </c>
      <c r="I346" s="2">
        <v>1.02555</v>
      </c>
      <c r="J346" s="2">
        <v>9.6820000000000003E-2</v>
      </c>
      <c r="K346" s="2">
        <v>20.70553</v>
      </c>
      <c r="L346" s="2">
        <v>1.0360100000000001</v>
      </c>
      <c r="M346" s="2">
        <v>37.289169999999999</v>
      </c>
      <c r="N346" s="2">
        <v>96.068010000000001</v>
      </c>
      <c r="O346" s="2">
        <v>18520</v>
      </c>
      <c r="P346" s="2">
        <v>-279.7</v>
      </c>
      <c r="Q346" s="2">
        <v>-72</v>
      </c>
      <c r="R346" s="132" t="s">
        <v>377</v>
      </c>
      <c r="S346" s="2">
        <v>13.544420000000001</v>
      </c>
      <c r="T346" s="2">
        <v>44</v>
      </c>
      <c r="U346" s="3">
        <v>39735.683946759258</v>
      </c>
    </row>
    <row r="347" spans="1:21" s="2" customFormat="1" x14ac:dyDescent="0.2">
      <c r="A347" s="2" t="s">
        <v>76</v>
      </c>
      <c r="B347" s="2">
        <v>1.9740000000000001E-2</v>
      </c>
      <c r="C347" s="2">
        <v>6.15456</v>
      </c>
      <c r="D347" s="2">
        <v>29.098040000000001</v>
      </c>
      <c r="E347" s="2">
        <v>0.47543000000000002</v>
      </c>
      <c r="F347" s="2">
        <v>0</v>
      </c>
      <c r="G347" s="2">
        <v>3.9039999999999998E-2</v>
      </c>
      <c r="H347" s="2">
        <v>4.811E-2</v>
      </c>
      <c r="I347" s="2">
        <v>1.01888</v>
      </c>
      <c r="J347" s="2">
        <v>6.8390000000000006E-2</v>
      </c>
      <c r="K347" s="2">
        <v>20.198640000000001</v>
      </c>
      <c r="L347" s="2">
        <v>1.04464</v>
      </c>
      <c r="M347" s="2">
        <v>37.090870000000002</v>
      </c>
      <c r="N347" s="2">
        <v>95.256360000000001</v>
      </c>
      <c r="O347" s="2">
        <v>18516</v>
      </c>
      <c r="P347" s="2">
        <v>-291.3</v>
      </c>
      <c r="Q347" s="2">
        <v>-72</v>
      </c>
      <c r="R347" s="132" t="s">
        <v>377</v>
      </c>
      <c r="S347" s="2">
        <v>13.38035</v>
      </c>
      <c r="T347" s="2">
        <v>45</v>
      </c>
      <c r="U347" s="3">
        <v>39735.686956018515</v>
      </c>
    </row>
    <row r="348" spans="1:21" s="2" customFormat="1" x14ac:dyDescent="0.2">
      <c r="A348" s="2" t="s">
        <v>77</v>
      </c>
      <c r="B348" s="2">
        <v>1.167E-2</v>
      </c>
      <c r="C348" s="2">
        <v>6.4020000000000001</v>
      </c>
      <c r="D348" s="2">
        <v>29.44969</v>
      </c>
      <c r="E348" s="2">
        <v>0.44613999999999998</v>
      </c>
      <c r="F348" s="2">
        <v>1.9000000000000001E-4</v>
      </c>
      <c r="G348" s="2">
        <v>6.4810000000000006E-2</v>
      </c>
      <c r="H348" s="2">
        <v>6.241E-2</v>
      </c>
      <c r="I348" s="2">
        <v>1.0941700000000001</v>
      </c>
      <c r="J348" s="2">
        <v>9.0469999999999995E-2</v>
      </c>
      <c r="K348" s="2">
        <v>20.515499999999999</v>
      </c>
      <c r="L348" s="2">
        <v>1.0536799999999999</v>
      </c>
      <c r="M348" s="2">
        <v>37.685859999999998</v>
      </c>
      <c r="N348" s="2">
        <v>96.876589999999993</v>
      </c>
      <c r="O348" s="2">
        <v>18512</v>
      </c>
      <c r="P348" s="2">
        <v>-303</v>
      </c>
      <c r="Q348" s="2">
        <v>-72</v>
      </c>
      <c r="R348" s="132" t="s">
        <v>377</v>
      </c>
      <c r="S348" s="2">
        <v>13.61632</v>
      </c>
      <c r="T348" s="2">
        <v>46</v>
      </c>
      <c r="U348" s="3">
        <v>39735.689965277779</v>
      </c>
    </row>
    <row r="349" spans="1:21" s="2" customFormat="1" x14ac:dyDescent="0.2">
      <c r="A349" s="2" t="s">
        <v>81</v>
      </c>
      <c r="B349" s="2">
        <v>2.6604100000000002</v>
      </c>
      <c r="C349" s="2">
        <v>0.14893999999999999</v>
      </c>
      <c r="D349" s="2">
        <v>15.617369999999999</v>
      </c>
      <c r="E349" s="2">
        <v>23.432040000000001</v>
      </c>
      <c r="F349" s="2">
        <v>0.12633</v>
      </c>
      <c r="G349" s="2">
        <v>9.2875899999999998</v>
      </c>
      <c r="H349" s="2">
        <v>3.3300000000000001E-3</v>
      </c>
      <c r="I349" s="2">
        <v>1.3899999999999999E-2</v>
      </c>
      <c r="J349" s="2">
        <v>7.7000000000000002E-3</v>
      </c>
      <c r="K349" s="2">
        <v>0.64637</v>
      </c>
      <c r="L349" s="2">
        <v>1.9359999999999999E-2</v>
      </c>
      <c r="M349" s="2">
        <v>45.548020000000001</v>
      </c>
      <c r="N349" s="2">
        <v>97.511349999999993</v>
      </c>
      <c r="O349" s="2">
        <v>18773</v>
      </c>
      <c r="P349" s="2">
        <v>-303</v>
      </c>
      <c r="Q349" s="2">
        <v>-73</v>
      </c>
      <c r="R349" s="132" t="s">
        <v>378</v>
      </c>
      <c r="S349" s="2">
        <v>11.326090000000001</v>
      </c>
      <c r="T349" s="2">
        <v>47</v>
      </c>
      <c r="U349" s="3">
        <v>39735.693067129629</v>
      </c>
    </row>
    <row r="350" spans="1:21" s="2" customFormat="1" x14ac:dyDescent="0.2">
      <c r="A350" s="2" t="s">
        <v>83</v>
      </c>
      <c r="B350" s="2">
        <v>2.5641099999999999</v>
      </c>
      <c r="C350" s="2">
        <v>3.8388499999999999</v>
      </c>
      <c r="D350" s="2">
        <v>11.608079999999999</v>
      </c>
      <c r="E350" s="2">
        <v>22.986560000000001</v>
      </c>
      <c r="F350" s="2">
        <v>0.14541999999999999</v>
      </c>
      <c r="G350" s="2">
        <v>6.4277800000000003</v>
      </c>
      <c r="H350" s="2">
        <v>4.9340000000000002E-2</v>
      </c>
      <c r="I350" s="2">
        <v>1.487E-2</v>
      </c>
      <c r="J350" s="2">
        <v>3.3590000000000002E-2</v>
      </c>
      <c r="K350" s="2">
        <v>5.0648499999999999</v>
      </c>
      <c r="L350" s="2">
        <v>0.12878000000000001</v>
      </c>
      <c r="M350" s="2">
        <v>44.066450000000003</v>
      </c>
      <c r="N350" s="2">
        <v>96.92868</v>
      </c>
      <c r="O350" s="2">
        <v>18778.8</v>
      </c>
      <c r="P350" s="2">
        <v>-310</v>
      </c>
      <c r="Q350" s="2">
        <v>-73</v>
      </c>
      <c r="R350" s="132" t="s">
        <v>378</v>
      </c>
      <c r="S350" s="2">
        <v>11.68412</v>
      </c>
      <c r="T350" s="2">
        <v>48</v>
      </c>
      <c r="U350" s="3">
        <v>39735.69630787037</v>
      </c>
    </row>
    <row r="351" spans="1:21" s="2" customFormat="1" x14ac:dyDescent="0.2">
      <c r="A351" s="2" t="s">
        <v>84</v>
      </c>
      <c r="B351" s="2">
        <v>4.1500599999999999</v>
      </c>
      <c r="C351" s="2">
        <v>1.49E-2</v>
      </c>
      <c r="D351" s="2">
        <v>14.2272</v>
      </c>
      <c r="E351" s="2">
        <v>25.777709999999999</v>
      </c>
      <c r="F351" s="2">
        <v>0.25192999999999999</v>
      </c>
      <c r="G351" s="2">
        <v>6.7437399999999998</v>
      </c>
      <c r="H351" s="2">
        <v>7.28E-3</v>
      </c>
      <c r="I351" s="2">
        <v>7.0600000000000003E-3</v>
      </c>
      <c r="J351" s="2">
        <v>5.79E-3</v>
      </c>
      <c r="K351" s="2">
        <v>0.49701000000000001</v>
      </c>
      <c r="L351" s="2">
        <v>1.7010000000000001E-2</v>
      </c>
      <c r="M351" s="2">
        <v>46.379869999999997</v>
      </c>
      <c r="N351" s="2">
        <v>98.079560000000001</v>
      </c>
      <c r="O351" s="2">
        <v>18784.5</v>
      </c>
      <c r="P351" s="2">
        <v>-317</v>
      </c>
      <c r="Q351" s="2">
        <v>-73</v>
      </c>
      <c r="R351" s="132" t="s">
        <v>378</v>
      </c>
      <c r="S351" s="2">
        <v>11.16244</v>
      </c>
      <c r="T351" s="2">
        <v>49</v>
      </c>
      <c r="U351" s="3">
        <v>39735.699317129627</v>
      </c>
    </row>
    <row r="352" spans="1:21" s="2" customFormat="1" x14ac:dyDescent="0.2">
      <c r="A352" s="2" t="s">
        <v>85</v>
      </c>
      <c r="B352" s="2">
        <v>3.9514800000000001</v>
      </c>
      <c r="C352" s="2">
        <v>0.71774000000000004</v>
      </c>
      <c r="D352" s="2">
        <v>13.15874</v>
      </c>
      <c r="E352" s="2">
        <v>25.549800000000001</v>
      </c>
      <c r="F352" s="2">
        <v>0.24834999999999999</v>
      </c>
      <c r="G352" s="2">
        <v>7.7145700000000001</v>
      </c>
      <c r="H352" s="2">
        <v>2.213E-2</v>
      </c>
      <c r="I352" s="2">
        <v>1.366E-2</v>
      </c>
      <c r="J352" s="2">
        <v>6.9899999999999997E-3</v>
      </c>
      <c r="K352" s="2">
        <v>1.15191</v>
      </c>
      <c r="L352" s="2">
        <v>5.0699999999999999E-3</v>
      </c>
      <c r="M352" s="2">
        <v>46.1479</v>
      </c>
      <c r="N352" s="2">
        <v>98.688320000000004</v>
      </c>
      <c r="O352" s="2">
        <v>18790.3</v>
      </c>
      <c r="P352" s="2">
        <v>-324</v>
      </c>
      <c r="Q352" s="2">
        <v>-73</v>
      </c>
      <c r="R352" s="132" t="s">
        <v>378</v>
      </c>
      <c r="S352" s="2">
        <v>11.40114</v>
      </c>
      <c r="T352" s="2">
        <v>50</v>
      </c>
      <c r="U352" s="3">
        <v>39735.702337962961</v>
      </c>
    </row>
    <row r="353" spans="1:21" s="2" customFormat="1" x14ac:dyDescent="0.2">
      <c r="A353" s="2" t="s">
        <v>86</v>
      </c>
      <c r="B353" s="2">
        <v>0.68615999999999999</v>
      </c>
      <c r="C353" s="2">
        <v>5.9426199999999998</v>
      </c>
      <c r="D353" s="2">
        <v>2.6513</v>
      </c>
      <c r="E353" s="2">
        <v>24.196919999999999</v>
      </c>
      <c r="F353" s="2">
        <v>3.4430000000000002E-2</v>
      </c>
      <c r="G353" s="2">
        <v>15.25306</v>
      </c>
      <c r="H353" s="2">
        <v>0.1424</v>
      </c>
      <c r="I353" s="2">
        <v>1.8120000000000001E-2</v>
      </c>
      <c r="J353" s="2">
        <v>6.8360000000000004E-2</v>
      </c>
      <c r="K353" s="2">
        <v>6.6024500000000002</v>
      </c>
      <c r="L353" s="2">
        <v>6.3820000000000002E-2</v>
      </c>
      <c r="M353" s="2">
        <v>42.206870000000002</v>
      </c>
      <c r="N353" s="2">
        <v>97.866489999999999</v>
      </c>
      <c r="O353" s="2">
        <v>18796</v>
      </c>
      <c r="P353" s="2">
        <v>-331</v>
      </c>
      <c r="Q353" s="2">
        <v>-73</v>
      </c>
      <c r="R353" s="132" t="s">
        <v>378</v>
      </c>
      <c r="S353" s="2">
        <v>12.7418</v>
      </c>
      <c r="T353" s="2">
        <v>51</v>
      </c>
      <c r="U353" s="3">
        <v>39735.705347222225</v>
      </c>
    </row>
    <row r="354" spans="1:21" s="2" customFormat="1" x14ac:dyDescent="0.2">
      <c r="A354" s="2" t="s">
        <v>87</v>
      </c>
      <c r="B354" s="2">
        <v>0</v>
      </c>
      <c r="C354" s="2">
        <v>19.641459999999999</v>
      </c>
      <c r="D354" s="2">
        <v>0</v>
      </c>
      <c r="E354" s="2">
        <v>17.27637</v>
      </c>
      <c r="F354" s="2">
        <v>0</v>
      </c>
      <c r="G354" s="2">
        <v>6.8279999999999993E-2</v>
      </c>
      <c r="H354" s="2">
        <v>0.12175999999999999</v>
      </c>
      <c r="I354" s="2">
        <v>2.9850000000000002E-2</v>
      </c>
      <c r="J354" s="2">
        <v>0.18472</v>
      </c>
      <c r="K354" s="2">
        <v>20.63045</v>
      </c>
      <c r="L354" s="2">
        <v>0.54561999999999999</v>
      </c>
      <c r="M354" s="2">
        <v>38.84639</v>
      </c>
      <c r="N354" s="2">
        <v>97.344920000000002</v>
      </c>
      <c r="O354" s="2">
        <v>18555</v>
      </c>
      <c r="P354" s="2">
        <v>128</v>
      </c>
      <c r="Q354" s="2">
        <v>-73</v>
      </c>
      <c r="R354" s="132" t="s">
        <v>379</v>
      </c>
      <c r="S354" s="2">
        <v>13.49286</v>
      </c>
      <c r="T354" s="2">
        <v>52</v>
      </c>
      <c r="U354" s="3">
        <v>39735.708460648151</v>
      </c>
    </row>
    <row r="355" spans="1:21" s="2" customFormat="1" x14ac:dyDescent="0.2">
      <c r="A355" s="2" t="s">
        <v>89</v>
      </c>
      <c r="B355" s="2">
        <v>1.0999999999999999E-2</v>
      </c>
      <c r="C355" s="2">
        <v>19.505009999999999</v>
      </c>
      <c r="D355" s="2">
        <v>0</v>
      </c>
      <c r="E355" s="2">
        <v>17.281030000000001</v>
      </c>
      <c r="F355" s="2">
        <v>2.8900000000000002E-3</v>
      </c>
      <c r="G355" s="2">
        <v>5.8349999999999999E-2</v>
      </c>
      <c r="H355" s="2">
        <v>9.4130000000000005E-2</v>
      </c>
      <c r="I355" s="2">
        <v>2.2679999999999999E-2</v>
      </c>
      <c r="J355" s="2">
        <v>0.16588</v>
      </c>
      <c r="K355" s="2">
        <v>20.62228</v>
      </c>
      <c r="L355" s="2">
        <v>0.54362999999999995</v>
      </c>
      <c r="M355" s="2">
        <v>38.732550000000003</v>
      </c>
      <c r="N355" s="2">
        <v>97.039429999999996</v>
      </c>
      <c r="O355" s="2">
        <v>18540.8</v>
      </c>
      <c r="P355" s="2">
        <v>133.80000000000001</v>
      </c>
      <c r="Q355" s="2">
        <v>-73</v>
      </c>
      <c r="R355" s="132" t="s">
        <v>379</v>
      </c>
      <c r="S355" s="2">
        <v>13.453189999999999</v>
      </c>
      <c r="T355" s="2">
        <v>53</v>
      </c>
      <c r="U355" s="3">
        <v>39735.711655092593</v>
      </c>
    </row>
    <row r="356" spans="1:21" s="2" customFormat="1" x14ac:dyDescent="0.2">
      <c r="A356" s="2" t="s">
        <v>90</v>
      </c>
      <c r="B356" s="2">
        <v>7.3600000000000002E-3</v>
      </c>
      <c r="C356" s="2">
        <v>19.640080000000001</v>
      </c>
      <c r="D356" s="2">
        <v>0</v>
      </c>
      <c r="E356" s="2">
        <v>17.30612</v>
      </c>
      <c r="F356" s="2">
        <v>0</v>
      </c>
      <c r="G356" s="2">
        <v>5.8299999999999998E-2</v>
      </c>
      <c r="H356" s="2">
        <v>8.2309999999999994E-2</v>
      </c>
      <c r="I356" s="2">
        <v>2.3050000000000001E-2</v>
      </c>
      <c r="J356" s="2">
        <v>0.18965000000000001</v>
      </c>
      <c r="K356" s="2">
        <v>20.88702</v>
      </c>
      <c r="L356" s="2">
        <v>0.55230999999999997</v>
      </c>
      <c r="M356" s="2">
        <v>38.920560000000002</v>
      </c>
      <c r="N356" s="2">
        <v>97.666759999999996</v>
      </c>
      <c r="O356" s="2">
        <v>18526.5</v>
      </c>
      <c r="P356" s="2">
        <v>139.5</v>
      </c>
      <c r="Q356" s="2">
        <v>-73</v>
      </c>
      <c r="R356" s="132" t="s">
        <v>379</v>
      </c>
      <c r="S356" s="2">
        <v>13.56019</v>
      </c>
      <c r="T356" s="2">
        <v>54</v>
      </c>
      <c r="U356" s="3">
        <v>39735.714641203704</v>
      </c>
    </row>
    <row r="357" spans="1:21" s="2" customFormat="1" x14ac:dyDescent="0.2">
      <c r="A357" s="2" t="s">
        <v>91</v>
      </c>
      <c r="B357" s="2">
        <v>7.6499999999999997E-3</v>
      </c>
      <c r="C357" s="2">
        <v>19.47195</v>
      </c>
      <c r="D357" s="2">
        <v>0</v>
      </c>
      <c r="E357" s="2">
        <v>17.314419999999998</v>
      </c>
      <c r="F357" s="2">
        <v>0</v>
      </c>
      <c r="G357" s="2">
        <v>6.148E-2</v>
      </c>
      <c r="H357" s="2">
        <v>7.4200000000000002E-2</v>
      </c>
      <c r="I357" s="2">
        <v>3.0679999999999999E-2</v>
      </c>
      <c r="J357" s="2">
        <v>0.15285000000000001</v>
      </c>
      <c r="K357" s="2">
        <v>20.839649999999999</v>
      </c>
      <c r="L357" s="2">
        <v>0.53334999999999999</v>
      </c>
      <c r="M357" s="2">
        <v>38.796500000000002</v>
      </c>
      <c r="N357" s="2">
        <v>97.282749999999993</v>
      </c>
      <c r="O357" s="2">
        <v>18512.3</v>
      </c>
      <c r="P357" s="2">
        <v>145.30000000000001</v>
      </c>
      <c r="Q357" s="2">
        <v>-73</v>
      </c>
      <c r="R357" s="132" t="s">
        <v>379</v>
      </c>
      <c r="S357" s="2">
        <v>13.506460000000001</v>
      </c>
      <c r="T357" s="2">
        <v>55</v>
      </c>
      <c r="U357" s="3">
        <v>39735.717662037037</v>
      </c>
    </row>
    <row r="358" spans="1:21" s="2" customFormat="1" x14ac:dyDescent="0.2">
      <c r="A358" s="2" t="s">
        <v>380</v>
      </c>
      <c r="B358" s="2">
        <v>0</v>
      </c>
      <c r="C358" s="2">
        <v>19.631599999999999</v>
      </c>
      <c r="D358" s="2">
        <v>0</v>
      </c>
      <c r="E358" s="2">
        <v>17.229179999999999</v>
      </c>
      <c r="F358" s="2">
        <v>2.7000000000000001E-3</v>
      </c>
      <c r="G358" s="2">
        <v>5.3870000000000001E-2</v>
      </c>
      <c r="H358" s="2">
        <v>0.11534</v>
      </c>
      <c r="I358" s="2">
        <v>2.5309999999999999E-2</v>
      </c>
      <c r="J358" s="2">
        <v>0.17773</v>
      </c>
      <c r="K358" s="2">
        <v>20.916599999999999</v>
      </c>
      <c r="L358" s="2">
        <v>0.54357999999999995</v>
      </c>
      <c r="M358" s="2">
        <v>38.856589999999997</v>
      </c>
      <c r="N358" s="2">
        <v>97.552499999999995</v>
      </c>
      <c r="O358" s="2">
        <v>18498</v>
      </c>
      <c r="P358" s="2">
        <v>151</v>
      </c>
      <c r="Q358" s="2">
        <v>-73</v>
      </c>
      <c r="R358" s="132" t="s">
        <v>379</v>
      </c>
      <c r="S358" s="2">
        <v>13.55397</v>
      </c>
      <c r="T358" s="2">
        <v>56</v>
      </c>
      <c r="U358" s="3">
        <v>39735.720671296294</v>
      </c>
    </row>
    <row r="359" spans="1:21" s="2" customFormat="1" x14ac:dyDescent="0.2">
      <c r="A359" s="2" t="s">
        <v>92</v>
      </c>
      <c r="B359" s="2">
        <v>3.6375999999999999</v>
      </c>
      <c r="C359" s="2">
        <v>1.7979999999999999E-2</v>
      </c>
      <c r="D359" s="2">
        <v>14.67747</v>
      </c>
      <c r="E359" s="2">
        <v>24.770160000000001</v>
      </c>
      <c r="F359" s="2">
        <v>0.17448</v>
      </c>
      <c r="G359" s="2">
        <v>7.8476299999999997</v>
      </c>
      <c r="H359" s="2">
        <v>8.8000000000000005E-3</v>
      </c>
      <c r="I359" s="2">
        <v>4.2199999999999998E-3</v>
      </c>
      <c r="J359" s="2">
        <v>0</v>
      </c>
      <c r="K359" s="2">
        <v>0.6119</v>
      </c>
      <c r="L359" s="2">
        <v>0</v>
      </c>
      <c r="M359" s="2">
        <v>45.903770000000002</v>
      </c>
      <c r="N359" s="2">
        <v>97.653999999999996</v>
      </c>
      <c r="O359" s="2">
        <v>18175</v>
      </c>
      <c r="P359" s="2">
        <v>14</v>
      </c>
      <c r="Q359" s="2">
        <v>-74</v>
      </c>
      <c r="R359" s="132" t="s">
        <v>381</v>
      </c>
      <c r="S359" s="2">
        <v>11.211919999999999</v>
      </c>
      <c r="T359" s="2">
        <v>57</v>
      </c>
      <c r="U359" s="3">
        <v>39735.72378472222</v>
      </c>
    </row>
    <row r="360" spans="1:21" s="2" customFormat="1" x14ac:dyDescent="0.2">
      <c r="A360" s="2" t="s">
        <v>94</v>
      </c>
      <c r="B360" s="2">
        <v>1.5980700000000001</v>
      </c>
      <c r="C360" s="2">
        <v>5.9171800000000001</v>
      </c>
      <c r="D360" s="2">
        <v>6.20451</v>
      </c>
      <c r="E360" s="2">
        <v>24.699280000000002</v>
      </c>
      <c r="F360" s="2">
        <v>6.1609999999999998E-2</v>
      </c>
      <c r="G360" s="2">
        <v>13.35361</v>
      </c>
      <c r="H360" s="2">
        <v>6.2039999999999998E-2</v>
      </c>
      <c r="I360" s="2">
        <v>6.0639999999999999E-2</v>
      </c>
      <c r="J360" s="2">
        <v>2.2960000000000001E-2</v>
      </c>
      <c r="K360" s="2">
        <v>2.8900199999999998</v>
      </c>
      <c r="L360" s="2">
        <v>8.2710000000000006E-2</v>
      </c>
      <c r="M360" s="2">
        <v>44.381950000000003</v>
      </c>
      <c r="N360" s="2">
        <v>99.334590000000006</v>
      </c>
      <c r="O360" s="2">
        <v>18171</v>
      </c>
      <c r="P360" s="2">
        <v>21.7</v>
      </c>
      <c r="Q360" s="2">
        <v>-74</v>
      </c>
      <c r="R360" s="132" t="s">
        <v>381</v>
      </c>
      <c r="S360" s="2">
        <v>12.19182</v>
      </c>
      <c r="T360" s="2">
        <v>58</v>
      </c>
      <c r="U360" s="3">
        <v>39735.727013888885</v>
      </c>
    </row>
    <row r="361" spans="1:21" s="2" customFormat="1" x14ac:dyDescent="0.2">
      <c r="A361" s="2" t="s">
        <v>95</v>
      </c>
      <c r="B361" s="2">
        <v>0.1835</v>
      </c>
      <c r="C361" s="2">
        <v>8.1955899999999993</v>
      </c>
      <c r="D361" s="2">
        <v>1.22306</v>
      </c>
      <c r="E361" s="2">
        <v>23.940200000000001</v>
      </c>
      <c r="F361" s="2">
        <v>8.1600000000000006E-3</v>
      </c>
      <c r="G361" s="2">
        <v>16.42362</v>
      </c>
      <c r="H361" s="2">
        <v>9.4759999999999997E-2</v>
      </c>
      <c r="I361" s="2">
        <v>1.5939999999999999E-2</v>
      </c>
      <c r="J361" s="2">
        <v>9.7350000000000006E-2</v>
      </c>
      <c r="K361" s="2">
        <v>5.2535600000000002</v>
      </c>
      <c r="L361" s="2">
        <v>7.1499999999999994E-2</v>
      </c>
      <c r="M361" s="2">
        <v>42.005339999999997</v>
      </c>
      <c r="N361" s="2">
        <v>97.51258</v>
      </c>
      <c r="O361" s="2">
        <v>18167</v>
      </c>
      <c r="P361" s="2">
        <v>29.3</v>
      </c>
      <c r="Q361" s="2">
        <v>-74</v>
      </c>
      <c r="R361" s="132" t="s">
        <v>381</v>
      </c>
      <c r="S361" s="2">
        <v>12.595940000000001</v>
      </c>
      <c r="T361" s="2">
        <v>59</v>
      </c>
      <c r="U361" s="3">
        <v>39735.730034722219</v>
      </c>
    </row>
    <row r="362" spans="1:21" s="2" customFormat="1" x14ac:dyDescent="0.2">
      <c r="A362" s="2" t="s">
        <v>96</v>
      </c>
      <c r="B362" s="2">
        <v>0.22389000000000001</v>
      </c>
      <c r="C362" s="2">
        <v>7.0169899999999998</v>
      </c>
      <c r="D362" s="2">
        <v>1.7803800000000001</v>
      </c>
      <c r="E362" s="2">
        <v>23.692060000000001</v>
      </c>
      <c r="F362" s="2">
        <v>5.3E-3</v>
      </c>
      <c r="G362" s="2">
        <v>16.425789999999999</v>
      </c>
      <c r="H362" s="2">
        <v>5.985E-2</v>
      </c>
      <c r="I362" s="2">
        <v>1.8519999999999998E-2</v>
      </c>
      <c r="J362" s="2">
        <v>9.9940000000000001E-2</v>
      </c>
      <c r="K362" s="2">
        <v>6.6349299999999998</v>
      </c>
      <c r="L362" s="2">
        <v>7.8719999999999998E-2</v>
      </c>
      <c r="M362" s="2">
        <v>41.833159999999999</v>
      </c>
      <c r="N362" s="2">
        <v>97.869540000000001</v>
      </c>
      <c r="O362" s="2">
        <v>18163</v>
      </c>
      <c r="P362" s="2">
        <v>37</v>
      </c>
      <c r="Q362" s="2">
        <v>-74</v>
      </c>
      <c r="R362" s="132" t="s">
        <v>381</v>
      </c>
      <c r="S362" s="2">
        <v>12.837540000000001</v>
      </c>
      <c r="T362" s="2">
        <v>60</v>
      </c>
      <c r="U362" s="3">
        <v>39735.733055555553</v>
      </c>
    </row>
    <row r="363" spans="1:21" s="2" customFormat="1" x14ac:dyDescent="0.2">
      <c r="A363" s="2" t="s">
        <v>97</v>
      </c>
      <c r="B363" s="2">
        <v>6.1199999999999996E-3</v>
      </c>
      <c r="C363" s="2">
        <v>26.25272</v>
      </c>
      <c r="D363" s="2">
        <v>7.3899999999999999E-3</v>
      </c>
      <c r="E363" s="2">
        <v>18.935009999999998</v>
      </c>
      <c r="F363" s="2">
        <v>0</v>
      </c>
      <c r="G363" s="2">
        <v>0.13067999999999999</v>
      </c>
      <c r="H363" s="2">
        <v>4.0250000000000001E-2</v>
      </c>
      <c r="I363" s="2">
        <v>5.176E-2</v>
      </c>
      <c r="J363" s="2">
        <v>0.20374</v>
      </c>
      <c r="K363" s="2">
        <v>12.609080000000001</v>
      </c>
      <c r="L363" s="2">
        <v>1.536E-2</v>
      </c>
      <c r="M363" s="2">
        <v>42.643149999999999</v>
      </c>
      <c r="N363" s="2">
        <v>100.89530000000001</v>
      </c>
      <c r="O363" s="2">
        <v>9005</v>
      </c>
      <c r="P363" s="2">
        <v>25176</v>
      </c>
      <c r="Q363" s="2">
        <v>-107</v>
      </c>
      <c r="R363" s="132" t="s">
        <v>382</v>
      </c>
      <c r="S363" s="2">
        <v>12.59473</v>
      </c>
      <c r="T363" s="2">
        <v>61</v>
      </c>
      <c r="U363" s="3">
        <v>39735.736145833333</v>
      </c>
    </row>
    <row r="364" spans="1:21" s="2" customFormat="1" x14ac:dyDescent="0.2">
      <c r="A364" s="2" t="s">
        <v>99</v>
      </c>
      <c r="B364" s="2">
        <v>4.6600000000000001E-3</v>
      </c>
      <c r="C364" s="2">
        <v>25.83222</v>
      </c>
      <c r="D364" s="2">
        <v>3.023E-2</v>
      </c>
      <c r="E364" s="2">
        <v>18.707529999999998</v>
      </c>
      <c r="F364" s="2">
        <v>0</v>
      </c>
      <c r="G364" s="2">
        <v>0.18398999999999999</v>
      </c>
      <c r="H364" s="2">
        <v>7.17E-2</v>
      </c>
      <c r="I364" s="2">
        <v>8.5989999999999997E-2</v>
      </c>
      <c r="J364" s="2">
        <v>0.21637999999999999</v>
      </c>
      <c r="K364" s="2">
        <v>12.893470000000001</v>
      </c>
      <c r="L364" s="2">
        <v>0</v>
      </c>
      <c r="M364" s="2">
        <v>42.261209999999998</v>
      </c>
      <c r="N364" s="2">
        <v>100.28740000000001</v>
      </c>
      <c r="O364" s="2">
        <v>8987.5</v>
      </c>
      <c r="P364" s="2">
        <v>25178.799999999999</v>
      </c>
      <c r="Q364" s="2">
        <v>-107</v>
      </c>
      <c r="R364" s="132" t="s">
        <v>382</v>
      </c>
      <c r="S364" s="2">
        <v>12.57851</v>
      </c>
      <c r="T364" s="2">
        <v>62</v>
      </c>
      <c r="U364" s="3">
        <v>39735.739421296297</v>
      </c>
    </row>
    <row r="365" spans="1:21" s="2" customFormat="1" x14ac:dyDescent="0.2">
      <c r="A365" s="2" t="s">
        <v>100</v>
      </c>
      <c r="B365" s="2">
        <v>2.14E-3</v>
      </c>
      <c r="C365" s="2">
        <v>26.257149999999999</v>
      </c>
      <c r="D365" s="2">
        <v>1.5789999999999998E-2</v>
      </c>
      <c r="E365" s="2">
        <v>18.700500000000002</v>
      </c>
      <c r="F365" s="2">
        <v>0</v>
      </c>
      <c r="G365" s="2">
        <v>0.22029000000000001</v>
      </c>
      <c r="H365" s="2">
        <v>2.9420000000000002E-2</v>
      </c>
      <c r="I365" s="2">
        <v>5.5620000000000003E-2</v>
      </c>
      <c r="J365" s="2">
        <v>0.21862000000000001</v>
      </c>
      <c r="K365" s="2">
        <v>12.638210000000001</v>
      </c>
      <c r="L365" s="2">
        <v>5.9100000000000003E-3</v>
      </c>
      <c r="M365" s="2">
        <v>42.422330000000002</v>
      </c>
      <c r="N365" s="2">
        <v>100.566</v>
      </c>
      <c r="O365" s="2">
        <v>8970</v>
      </c>
      <c r="P365" s="2">
        <v>25181.5</v>
      </c>
      <c r="Q365" s="2">
        <v>-107</v>
      </c>
      <c r="R365" s="132" t="s">
        <v>382</v>
      </c>
      <c r="S365" s="2">
        <v>12.5677</v>
      </c>
      <c r="T365" s="2">
        <v>63</v>
      </c>
      <c r="U365" s="3">
        <v>39735.742430555554</v>
      </c>
    </row>
    <row r="366" spans="1:21" s="2" customFormat="1" x14ac:dyDescent="0.2">
      <c r="A366" s="2" t="s">
        <v>101</v>
      </c>
      <c r="B366" s="2">
        <v>4.0000000000000002E-4</v>
      </c>
      <c r="C366" s="2">
        <v>26.01643</v>
      </c>
      <c r="D366" s="2">
        <v>3.4419999999999999E-2</v>
      </c>
      <c r="E366" s="2">
        <v>18.824380000000001</v>
      </c>
      <c r="F366" s="2">
        <v>3.8999999999999999E-4</v>
      </c>
      <c r="G366" s="2">
        <v>0.18525</v>
      </c>
      <c r="H366" s="2">
        <v>3.0179999999999998E-2</v>
      </c>
      <c r="I366" s="2">
        <v>5.0939999999999999E-2</v>
      </c>
      <c r="J366" s="2">
        <v>0.19314999999999999</v>
      </c>
      <c r="K366" s="2">
        <v>13.35713</v>
      </c>
      <c r="L366" s="2">
        <v>5.6100000000000004E-3</v>
      </c>
      <c r="M366" s="2">
        <v>42.607570000000003</v>
      </c>
      <c r="N366" s="2">
        <v>101.30589999999999</v>
      </c>
      <c r="O366" s="2">
        <v>8952.5</v>
      </c>
      <c r="P366" s="2">
        <v>25184.3</v>
      </c>
      <c r="Q366" s="2">
        <v>-107</v>
      </c>
      <c r="R366" s="132" t="s">
        <v>382</v>
      </c>
      <c r="S366" s="2">
        <v>12.74921</v>
      </c>
      <c r="T366" s="2">
        <v>64</v>
      </c>
      <c r="U366" s="3">
        <v>39735.745451388888</v>
      </c>
    </row>
    <row r="367" spans="1:21" s="2" customFormat="1" x14ac:dyDescent="0.2">
      <c r="A367" s="2" t="s">
        <v>102</v>
      </c>
      <c r="B367" s="2">
        <v>9.2799999999999994E-2</v>
      </c>
      <c r="C367" s="2">
        <v>25.394290000000002</v>
      </c>
      <c r="D367" s="2">
        <v>0.36768000000000001</v>
      </c>
      <c r="E367" s="2">
        <v>18.189830000000001</v>
      </c>
      <c r="F367" s="2">
        <v>0</v>
      </c>
      <c r="G367" s="2">
        <v>0.16133</v>
      </c>
      <c r="H367" s="2">
        <v>4.6589999999999999E-2</v>
      </c>
      <c r="I367" s="2">
        <v>0.56071000000000004</v>
      </c>
      <c r="J367" s="2">
        <v>0.19064999999999999</v>
      </c>
      <c r="K367" s="2">
        <v>13.696809999999999</v>
      </c>
      <c r="L367" s="2">
        <v>1.0000000000000001E-5</v>
      </c>
      <c r="M367" s="2">
        <v>42.134520000000002</v>
      </c>
      <c r="N367" s="2">
        <v>100.8352</v>
      </c>
      <c r="O367" s="2">
        <v>8935</v>
      </c>
      <c r="P367" s="2">
        <v>25187</v>
      </c>
      <c r="Q367" s="2">
        <v>-107</v>
      </c>
      <c r="R367" s="132" t="s">
        <v>382</v>
      </c>
      <c r="S367" s="2">
        <v>12.807840000000001</v>
      </c>
      <c r="T367" s="2">
        <v>65</v>
      </c>
      <c r="U367" s="3">
        <v>39735.748460648145</v>
      </c>
    </row>
    <row r="368" spans="1:21" s="2" customFormat="1" x14ac:dyDescent="0.2">
      <c r="A368" s="2" t="s">
        <v>103</v>
      </c>
      <c r="B368" s="2">
        <v>0</v>
      </c>
      <c r="C368" s="2">
        <v>26.657389999999999</v>
      </c>
      <c r="D368" s="2">
        <v>1.932E-2</v>
      </c>
      <c r="E368" s="2">
        <v>18.650500000000001</v>
      </c>
      <c r="F368" s="2">
        <v>4.3200000000000001E-3</v>
      </c>
      <c r="G368" s="2">
        <v>0.19211</v>
      </c>
      <c r="H368" s="2">
        <v>2.264E-2</v>
      </c>
      <c r="I368" s="2">
        <v>5.7000000000000002E-2</v>
      </c>
      <c r="J368" s="2">
        <v>0.2303</v>
      </c>
      <c r="K368" s="2">
        <v>12.744300000000001</v>
      </c>
      <c r="L368" s="2">
        <v>1.9210000000000001E-2</v>
      </c>
      <c r="M368" s="2">
        <v>42.655819999999999</v>
      </c>
      <c r="N368" s="2">
        <v>101.2529</v>
      </c>
      <c r="O368" s="2">
        <v>8205</v>
      </c>
      <c r="P368" s="2">
        <v>25120</v>
      </c>
      <c r="Q368" s="2">
        <v>-105</v>
      </c>
      <c r="R368" s="132" t="s">
        <v>383</v>
      </c>
      <c r="S368" s="2">
        <v>12.65859</v>
      </c>
      <c r="T368" s="2">
        <v>66</v>
      </c>
      <c r="U368" s="3">
        <v>39735.751550925925</v>
      </c>
    </row>
    <row r="369" spans="1:21" s="2" customFormat="1" x14ac:dyDescent="0.2">
      <c r="A369" s="2" t="s">
        <v>105</v>
      </c>
      <c r="B369" s="2">
        <v>1.423E-2</v>
      </c>
      <c r="C369" s="2">
        <v>26.529779999999999</v>
      </c>
      <c r="D369" s="2">
        <v>5.0709999999999998E-2</v>
      </c>
      <c r="E369" s="2">
        <v>18.62473</v>
      </c>
      <c r="F369" s="2">
        <v>5.4999999999999997E-3</v>
      </c>
      <c r="G369" s="2">
        <v>0.22447</v>
      </c>
      <c r="H369" s="2">
        <v>7.1609999999999993E-2</v>
      </c>
      <c r="I369" s="2">
        <v>0.15543999999999999</v>
      </c>
      <c r="J369" s="2">
        <v>0.19475000000000001</v>
      </c>
      <c r="K369" s="2">
        <v>12.44872</v>
      </c>
      <c r="L369" s="2">
        <v>1.9519999999999999E-2</v>
      </c>
      <c r="M369" s="2">
        <v>42.573970000000003</v>
      </c>
      <c r="N369" s="2">
        <v>100.9134</v>
      </c>
      <c r="O369" s="2">
        <v>8224.2999999999993</v>
      </c>
      <c r="P369" s="2">
        <v>25120</v>
      </c>
      <c r="Q369" s="2">
        <v>-105</v>
      </c>
      <c r="R369" s="132" t="s">
        <v>383</v>
      </c>
      <c r="S369" s="2">
        <v>12.59493</v>
      </c>
      <c r="T369" s="2">
        <v>67</v>
      </c>
      <c r="U369" s="3">
        <v>39735.754756944443</v>
      </c>
    </row>
    <row r="370" spans="1:21" s="2" customFormat="1" x14ac:dyDescent="0.2">
      <c r="A370" s="2" t="s">
        <v>106</v>
      </c>
      <c r="B370" s="2">
        <v>0</v>
      </c>
      <c r="C370" s="2">
        <v>26.144600000000001</v>
      </c>
      <c r="D370" s="2">
        <v>1.959E-2</v>
      </c>
      <c r="E370" s="2">
        <v>18.823509999999999</v>
      </c>
      <c r="F370" s="2">
        <v>0</v>
      </c>
      <c r="G370" s="2">
        <v>0.23238</v>
      </c>
      <c r="H370" s="2">
        <v>2.188E-2</v>
      </c>
      <c r="I370" s="2">
        <v>7.9039999999999999E-2</v>
      </c>
      <c r="J370" s="2">
        <v>0.21571000000000001</v>
      </c>
      <c r="K370" s="2">
        <v>12.54341</v>
      </c>
      <c r="L370" s="2">
        <v>0</v>
      </c>
      <c r="M370" s="2">
        <v>42.47484</v>
      </c>
      <c r="N370" s="2">
        <v>100.5549</v>
      </c>
      <c r="O370" s="2">
        <v>8243.7000000000007</v>
      </c>
      <c r="P370" s="2">
        <v>25120</v>
      </c>
      <c r="Q370" s="2">
        <v>-105</v>
      </c>
      <c r="R370" s="132" t="s">
        <v>383</v>
      </c>
      <c r="S370" s="2">
        <v>12.55789</v>
      </c>
      <c r="T370" s="2">
        <v>68</v>
      </c>
      <c r="U370" s="3">
        <v>39735.757743055554</v>
      </c>
    </row>
    <row r="371" spans="1:21" s="2" customFormat="1" x14ac:dyDescent="0.2">
      <c r="A371" s="2" t="s">
        <v>107</v>
      </c>
      <c r="B371" s="2">
        <v>6.3200000000000001E-3</v>
      </c>
      <c r="C371" s="2">
        <v>26.23997</v>
      </c>
      <c r="D371" s="2">
        <v>3.0710000000000001E-2</v>
      </c>
      <c r="E371" s="2">
        <v>19.012779999999999</v>
      </c>
      <c r="F371" s="2">
        <v>1.0000000000000001E-5</v>
      </c>
      <c r="G371" s="2">
        <v>0.2145</v>
      </c>
      <c r="H371" s="2">
        <v>1.636E-2</v>
      </c>
      <c r="I371" s="2">
        <v>7.2770000000000001E-2</v>
      </c>
      <c r="J371" s="2">
        <v>0.19502</v>
      </c>
      <c r="K371" s="2">
        <v>12.26981</v>
      </c>
      <c r="L371" s="2">
        <v>1.6570000000000001E-2</v>
      </c>
      <c r="M371" s="2">
        <v>42.672620000000002</v>
      </c>
      <c r="N371" s="2">
        <v>100.7474</v>
      </c>
      <c r="O371" s="2">
        <v>8263</v>
      </c>
      <c r="P371" s="2">
        <v>25120</v>
      </c>
      <c r="Q371" s="2">
        <v>-105</v>
      </c>
      <c r="R371" s="132" t="s">
        <v>383</v>
      </c>
      <c r="S371" s="2">
        <v>12.53659</v>
      </c>
      <c r="T371" s="2">
        <v>69</v>
      </c>
      <c r="U371" s="3">
        <v>39735.760752314818</v>
      </c>
    </row>
    <row r="372" spans="1:21" s="2" customFormat="1" x14ac:dyDescent="0.2">
      <c r="A372" s="2" t="s">
        <v>108</v>
      </c>
      <c r="B372" s="2">
        <v>1.153E-2</v>
      </c>
      <c r="C372" s="2">
        <v>26.211320000000001</v>
      </c>
      <c r="D372" s="2">
        <v>5.4089999999999999E-2</v>
      </c>
      <c r="E372" s="2">
        <v>18.822310000000002</v>
      </c>
      <c r="F372" s="2">
        <v>1.9599999999999999E-3</v>
      </c>
      <c r="G372" s="2">
        <v>0.1447</v>
      </c>
      <c r="H372" s="2">
        <v>3.807E-2</v>
      </c>
      <c r="I372" s="2">
        <v>6.0299999999999999E-2</v>
      </c>
      <c r="J372" s="2">
        <v>0.19925999999999999</v>
      </c>
      <c r="K372" s="2">
        <v>12.810269999999999</v>
      </c>
      <c r="L372" s="2">
        <v>0</v>
      </c>
      <c r="M372" s="2">
        <v>42.58793</v>
      </c>
      <c r="N372" s="2">
        <v>100.9418</v>
      </c>
      <c r="O372" s="2">
        <v>8053</v>
      </c>
      <c r="P372" s="2">
        <v>25096</v>
      </c>
      <c r="Q372" s="2">
        <v>-105</v>
      </c>
      <c r="R372" s="132" t="s">
        <v>384</v>
      </c>
      <c r="S372" s="2">
        <v>12.624079999999999</v>
      </c>
      <c r="T372" s="2">
        <v>70</v>
      </c>
      <c r="U372" s="3">
        <v>39735.763842592591</v>
      </c>
    </row>
    <row r="373" spans="1:21" s="2" customFormat="1" x14ac:dyDescent="0.2">
      <c r="A373" s="2" t="s">
        <v>110</v>
      </c>
      <c r="B373" s="2">
        <v>9.3699999999999999E-3</v>
      </c>
      <c r="C373" s="2">
        <v>23.523240000000001</v>
      </c>
      <c r="D373" s="2">
        <v>0.63970000000000005</v>
      </c>
      <c r="E373" s="2">
        <v>19.0365</v>
      </c>
      <c r="F373" s="2">
        <v>0</v>
      </c>
      <c r="G373" s="2">
        <v>1.2136400000000001</v>
      </c>
      <c r="H373" s="2">
        <v>0.13275999999999999</v>
      </c>
      <c r="I373" s="2">
        <v>0.18812000000000001</v>
      </c>
      <c r="J373" s="2">
        <v>0.22744</v>
      </c>
      <c r="K373" s="2">
        <v>12.10127</v>
      </c>
      <c r="L373" s="2">
        <v>3.8400000000000001E-3</v>
      </c>
      <c r="M373" s="2">
        <v>41.941400000000002</v>
      </c>
      <c r="N373" s="2">
        <v>99.017269999999996</v>
      </c>
      <c r="O373" s="2">
        <v>8042</v>
      </c>
      <c r="P373" s="2">
        <v>25094</v>
      </c>
      <c r="Q373" s="2">
        <v>-105</v>
      </c>
      <c r="R373" s="132" t="s">
        <v>384</v>
      </c>
      <c r="S373" s="2">
        <v>12.448639999999999</v>
      </c>
      <c r="T373" s="2">
        <v>71</v>
      </c>
      <c r="U373" s="3">
        <v>39735.767048611109</v>
      </c>
    </row>
    <row r="374" spans="1:21" s="2" customFormat="1" x14ac:dyDescent="0.2">
      <c r="A374" s="2" t="s">
        <v>111</v>
      </c>
      <c r="B374" s="2">
        <v>4.2199999999999998E-3</v>
      </c>
      <c r="C374" s="2">
        <v>26.246770000000001</v>
      </c>
      <c r="D374" s="2">
        <v>1.17E-2</v>
      </c>
      <c r="E374" s="2">
        <v>18.675160000000002</v>
      </c>
      <c r="F374" s="2">
        <v>3.7200000000000002E-3</v>
      </c>
      <c r="G374" s="2">
        <v>0.16522999999999999</v>
      </c>
      <c r="H374" s="2">
        <v>3.7769999999999998E-2</v>
      </c>
      <c r="I374" s="2">
        <v>6.5240000000000006E-2</v>
      </c>
      <c r="J374" s="2">
        <v>0.21820999999999999</v>
      </c>
      <c r="K374" s="2">
        <v>13.0984</v>
      </c>
      <c r="L374" s="2">
        <v>2.3600000000000001E-3</v>
      </c>
      <c r="M374" s="2">
        <v>42.506959999999999</v>
      </c>
      <c r="N374" s="2">
        <v>101.03579999999999</v>
      </c>
      <c r="O374" s="2">
        <v>8031</v>
      </c>
      <c r="P374" s="2">
        <v>25092</v>
      </c>
      <c r="Q374" s="2">
        <v>-105</v>
      </c>
      <c r="R374" s="132" t="s">
        <v>384</v>
      </c>
      <c r="S374" s="2">
        <v>12.6852</v>
      </c>
      <c r="T374" s="2">
        <v>72</v>
      </c>
      <c r="U374" s="3">
        <v>39735.770057870373</v>
      </c>
    </row>
    <row r="375" spans="1:21" s="2" customFormat="1" x14ac:dyDescent="0.2">
      <c r="A375" s="2" t="s">
        <v>112</v>
      </c>
      <c r="B375" s="2">
        <v>1.119E-2</v>
      </c>
      <c r="C375" s="2">
        <v>11.163729999999999</v>
      </c>
      <c r="D375" s="2">
        <v>1.97289</v>
      </c>
      <c r="E375" s="2">
        <v>24.240010000000002</v>
      </c>
      <c r="F375" s="2">
        <v>0</v>
      </c>
      <c r="G375" s="2">
        <v>12.59004</v>
      </c>
      <c r="H375" s="2">
        <v>0.61904999999999999</v>
      </c>
      <c r="I375" s="2">
        <v>0.90181</v>
      </c>
      <c r="J375" s="2">
        <v>0.19031999999999999</v>
      </c>
      <c r="K375" s="2">
        <v>5.0228200000000003</v>
      </c>
      <c r="L375" s="2">
        <v>5.9000000000000003E-4</v>
      </c>
      <c r="M375" s="2">
        <v>44.075049999999997</v>
      </c>
      <c r="N375" s="2">
        <v>100.78749999999999</v>
      </c>
      <c r="O375" s="2">
        <v>8020</v>
      </c>
      <c r="P375" s="2">
        <v>25090</v>
      </c>
      <c r="Q375" s="2">
        <v>-105</v>
      </c>
      <c r="R375" s="132" t="s">
        <v>384</v>
      </c>
      <c r="S375" s="2">
        <v>12.73981</v>
      </c>
      <c r="T375" s="2">
        <v>73</v>
      </c>
      <c r="U375" s="3">
        <v>39735.773055555554</v>
      </c>
    </row>
    <row r="376" spans="1:21" s="2" customFormat="1" x14ac:dyDescent="0.2">
      <c r="A376" s="2" t="s">
        <v>113</v>
      </c>
      <c r="B376" s="2">
        <v>1.0109999999999999E-2</v>
      </c>
      <c r="C376" s="2">
        <v>14.03842</v>
      </c>
      <c r="D376" s="2">
        <v>1.53393</v>
      </c>
      <c r="E376" s="2">
        <v>24.921679999999999</v>
      </c>
      <c r="F376" s="2">
        <v>0</v>
      </c>
      <c r="G376" s="2">
        <v>7.4460699999999997</v>
      </c>
      <c r="H376" s="2">
        <v>0.43003000000000002</v>
      </c>
      <c r="I376" s="2">
        <v>0.64249999999999996</v>
      </c>
      <c r="J376" s="2">
        <v>0.21712999999999999</v>
      </c>
      <c r="K376" s="2">
        <v>7.3695500000000003</v>
      </c>
      <c r="L376" s="2">
        <v>0</v>
      </c>
      <c r="M376" s="2">
        <v>44.733849999999997</v>
      </c>
      <c r="N376" s="2">
        <v>101.3433</v>
      </c>
      <c r="O376" s="2">
        <v>8009</v>
      </c>
      <c r="P376" s="2">
        <v>25088</v>
      </c>
      <c r="Q376" s="2">
        <v>-105</v>
      </c>
      <c r="R376" s="132" t="s">
        <v>384</v>
      </c>
      <c r="S376" s="2">
        <v>12.65967</v>
      </c>
      <c r="T376" s="2">
        <v>74</v>
      </c>
      <c r="U376" s="3">
        <v>39735.776064814818</v>
      </c>
    </row>
    <row r="377" spans="1:21" s="2" customFormat="1" x14ac:dyDescent="0.2">
      <c r="A377" s="2" t="s">
        <v>114</v>
      </c>
      <c r="B377" s="2">
        <v>7.5199999999999998E-3</v>
      </c>
      <c r="C377" s="2">
        <v>26.097290000000001</v>
      </c>
      <c r="D377" s="2">
        <v>2.2020000000000001E-2</v>
      </c>
      <c r="E377" s="2">
        <v>18.650449999999999</v>
      </c>
      <c r="F377" s="2">
        <v>5.9000000000000003E-4</v>
      </c>
      <c r="G377" s="2">
        <v>0.16954</v>
      </c>
      <c r="H377" s="2">
        <v>3.1009999999999999E-2</v>
      </c>
      <c r="I377" s="2">
        <v>4.0649999999999999E-2</v>
      </c>
      <c r="J377" s="2">
        <v>0.22411</v>
      </c>
      <c r="K377" s="2">
        <v>12.897019999999999</v>
      </c>
      <c r="L377" s="2">
        <v>2.9020000000000001E-2</v>
      </c>
      <c r="M377" s="2">
        <v>42.327240000000003</v>
      </c>
      <c r="N377" s="2">
        <v>100.4965</v>
      </c>
      <c r="O377" s="2">
        <v>7405</v>
      </c>
      <c r="P377" s="2">
        <v>24756</v>
      </c>
      <c r="Q377" s="2">
        <v>-105</v>
      </c>
      <c r="R377" s="132" t="s">
        <v>385</v>
      </c>
      <c r="S377" s="2">
        <v>12.60059</v>
      </c>
      <c r="T377" s="2">
        <v>75</v>
      </c>
      <c r="U377" s="3">
        <v>39735.77915509259</v>
      </c>
    </row>
    <row r="378" spans="1:21" s="2" customFormat="1" x14ac:dyDescent="0.2">
      <c r="A378" s="2" t="s">
        <v>116</v>
      </c>
      <c r="B378" s="2">
        <v>8.8000000000000003E-4</v>
      </c>
      <c r="C378" s="2">
        <v>26.350069999999999</v>
      </c>
      <c r="D378" s="2">
        <v>5.1459999999999999E-2</v>
      </c>
      <c r="E378" s="2">
        <v>18.61347</v>
      </c>
      <c r="F378" s="2">
        <v>0</v>
      </c>
      <c r="G378" s="2">
        <v>0.19950000000000001</v>
      </c>
      <c r="H378" s="2">
        <v>4.351E-2</v>
      </c>
      <c r="I378" s="2">
        <v>9.1130000000000003E-2</v>
      </c>
      <c r="J378" s="2">
        <v>0.22031999999999999</v>
      </c>
      <c r="K378" s="2">
        <v>12.727320000000001</v>
      </c>
      <c r="L378" s="2">
        <v>1.7770000000000001E-2</v>
      </c>
      <c r="M378" s="2">
        <v>42.46593</v>
      </c>
      <c r="N378" s="2">
        <v>100.7814</v>
      </c>
      <c r="O378" s="2">
        <v>7384.5</v>
      </c>
      <c r="P378" s="2">
        <v>24758.5</v>
      </c>
      <c r="Q378" s="2">
        <v>-105</v>
      </c>
      <c r="R378" s="132" t="s">
        <v>385</v>
      </c>
      <c r="S378" s="2">
        <v>12.612310000000001</v>
      </c>
      <c r="T378" s="2">
        <v>76</v>
      </c>
      <c r="U378" s="3">
        <v>39735.782337962963</v>
      </c>
    </row>
    <row r="379" spans="1:21" s="2" customFormat="1" x14ac:dyDescent="0.2">
      <c r="A379" s="2" t="s">
        <v>117</v>
      </c>
      <c r="B379" s="2">
        <v>5.4900000000000001E-3</v>
      </c>
      <c r="C379" s="2">
        <v>26.307259999999999</v>
      </c>
      <c r="D379" s="2">
        <v>7.7509999999999996E-2</v>
      </c>
      <c r="E379" s="2">
        <v>18.562480000000001</v>
      </c>
      <c r="F379" s="2">
        <v>0</v>
      </c>
      <c r="G379" s="2">
        <v>0.15622</v>
      </c>
      <c r="H379" s="2">
        <v>9.1389999999999999E-2</v>
      </c>
      <c r="I379" s="2">
        <v>0.21093000000000001</v>
      </c>
      <c r="J379" s="2">
        <v>0.20458000000000001</v>
      </c>
      <c r="K379" s="2">
        <v>12.753769999999999</v>
      </c>
      <c r="L379" s="2">
        <v>2.725E-2</v>
      </c>
      <c r="M379" s="2">
        <v>42.480049999999999</v>
      </c>
      <c r="N379" s="2">
        <v>100.87690000000001</v>
      </c>
      <c r="O379" s="2">
        <v>7364</v>
      </c>
      <c r="P379" s="2">
        <v>24761</v>
      </c>
      <c r="Q379" s="2">
        <v>-105</v>
      </c>
      <c r="R379" s="132" t="s">
        <v>385</v>
      </c>
      <c r="S379" s="2">
        <v>12.64132</v>
      </c>
      <c r="T379" s="2">
        <v>77</v>
      </c>
      <c r="U379" s="3">
        <v>39735.785358796296</v>
      </c>
    </row>
    <row r="380" spans="1:21" s="2" customFormat="1" x14ac:dyDescent="0.2">
      <c r="A380" s="2" t="s">
        <v>118</v>
      </c>
      <c r="B380" s="2">
        <v>0</v>
      </c>
      <c r="C380" s="2">
        <v>26.50639</v>
      </c>
      <c r="D380" s="2">
        <v>2.9749999999999999E-2</v>
      </c>
      <c r="E380" s="2">
        <v>18.68177</v>
      </c>
      <c r="F380" s="2">
        <v>6.6899999999999998E-3</v>
      </c>
      <c r="G380" s="2">
        <v>0.16259999999999999</v>
      </c>
      <c r="H380" s="2">
        <v>4.3439999999999999E-2</v>
      </c>
      <c r="I380" s="2">
        <v>8.6029999999999995E-2</v>
      </c>
      <c r="J380" s="2">
        <v>0.22536</v>
      </c>
      <c r="K380" s="2">
        <v>12.70102</v>
      </c>
      <c r="L380" s="2">
        <v>1.0670000000000001E-2</v>
      </c>
      <c r="M380" s="2">
        <v>42.602789999999999</v>
      </c>
      <c r="N380" s="2">
        <v>101.0565</v>
      </c>
      <c r="O380" s="2">
        <v>7343.5</v>
      </c>
      <c r="P380" s="2">
        <v>24763.5</v>
      </c>
      <c r="Q380" s="2">
        <v>-105</v>
      </c>
      <c r="R380" s="132" t="s">
        <v>385</v>
      </c>
      <c r="S380" s="2">
        <v>12.63369</v>
      </c>
      <c r="T380" s="2">
        <v>78</v>
      </c>
      <c r="U380" s="3">
        <v>39735.788391203707</v>
      </c>
    </row>
    <row r="381" spans="1:21" s="2" customFormat="1" x14ac:dyDescent="0.2">
      <c r="A381" s="2" t="s">
        <v>386</v>
      </c>
      <c r="B381" s="2">
        <v>0</v>
      </c>
      <c r="C381" s="2">
        <v>26.62904</v>
      </c>
      <c r="D381" s="2">
        <v>1.7170000000000001E-2</v>
      </c>
      <c r="E381" s="2">
        <v>18.714929999999999</v>
      </c>
      <c r="F381" s="2">
        <v>2.16E-3</v>
      </c>
      <c r="G381" s="2">
        <v>0.17069000000000001</v>
      </c>
      <c r="H381" s="2">
        <v>3.8390000000000001E-2</v>
      </c>
      <c r="I381" s="2">
        <v>6.3049999999999995E-2</v>
      </c>
      <c r="J381" s="2">
        <v>0.21560000000000001</v>
      </c>
      <c r="K381" s="2">
        <v>12.716519999999999</v>
      </c>
      <c r="L381" s="2">
        <v>8.8900000000000003E-3</v>
      </c>
      <c r="M381" s="2">
        <v>42.699719999999999</v>
      </c>
      <c r="N381" s="2">
        <v>101.2762</v>
      </c>
      <c r="O381" s="2">
        <v>7323</v>
      </c>
      <c r="P381" s="2">
        <v>24766</v>
      </c>
      <c r="Q381" s="2">
        <v>-105</v>
      </c>
      <c r="R381" s="132" t="s">
        <v>385</v>
      </c>
      <c r="S381" s="2">
        <v>12.654450000000001</v>
      </c>
      <c r="T381" s="2">
        <v>79</v>
      </c>
      <c r="U381" s="3">
        <v>39735.791400462964</v>
      </c>
    </row>
    <row r="382" spans="1:21" s="2" customFormat="1" x14ac:dyDescent="0.2">
      <c r="A382" s="2" t="s">
        <v>119</v>
      </c>
      <c r="B382" s="2">
        <v>6.7299999999999999E-3</v>
      </c>
      <c r="C382" s="2">
        <v>24.773849999999999</v>
      </c>
      <c r="D382" s="2">
        <v>3.2289999999999999E-2</v>
      </c>
      <c r="E382" s="2">
        <v>18.11617</v>
      </c>
      <c r="F382" s="2">
        <v>1.3050000000000001E-2</v>
      </c>
      <c r="G382" s="2">
        <v>0.15462000000000001</v>
      </c>
      <c r="H382" s="2">
        <v>1.363E-2</v>
      </c>
      <c r="I382" s="2">
        <v>0.11698</v>
      </c>
      <c r="J382" s="2">
        <v>0.50661999999999996</v>
      </c>
      <c r="K382" s="2">
        <v>15.168200000000001</v>
      </c>
      <c r="L382" s="2">
        <v>2.1180000000000001E-2</v>
      </c>
      <c r="M382" s="2">
        <v>41.607170000000004</v>
      </c>
      <c r="N382" s="2">
        <v>100.5305</v>
      </c>
      <c r="O382" s="2">
        <v>7032</v>
      </c>
      <c r="P382" s="2">
        <v>24754</v>
      </c>
      <c r="Q382" s="2">
        <v>-106</v>
      </c>
      <c r="R382" s="132" t="s">
        <v>387</v>
      </c>
      <c r="S382" s="2">
        <v>12.98343</v>
      </c>
      <c r="T382" s="2">
        <v>80</v>
      </c>
      <c r="U382" s="3">
        <v>39735.79451388889</v>
      </c>
    </row>
    <row r="383" spans="1:21" s="2" customFormat="1" x14ac:dyDescent="0.2">
      <c r="A383" s="2" t="s">
        <v>121</v>
      </c>
      <c r="B383" s="2">
        <v>6.1399999999999996E-3</v>
      </c>
      <c r="C383" s="2">
        <v>25.960789999999999</v>
      </c>
      <c r="D383" s="2">
        <v>4.367E-2</v>
      </c>
      <c r="E383" s="2">
        <v>18.463360000000002</v>
      </c>
      <c r="F383" s="2">
        <v>0</v>
      </c>
      <c r="G383" s="2">
        <v>0.18537000000000001</v>
      </c>
      <c r="H383" s="2">
        <v>1.703E-2</v>
      </c>
      <c r="I383" s="2">
        <v>0.13913</v>
      </c>
      <c r="J383" s="2">
        <v>0.28158</v>
      </c>
      <c r="K383" s="2">
        <v>12.966839999999999</v>
      </c>
      <c r="L383" s="2">
        <v>1.5939999999999999E-2</v>
      </c>
      <c r="M383" s="2">
        <v>42.118110000000001</v>
      </c>
      <c r="N383" s="2">
        <v>100.1979</v>
      </c>
      <c r="O383" s="2">
        <v>7051</v>
      </c>
      <c r="P383" s="2">
        <v>24748</v>
      </c>
      <c r="Q383" s="2">
        <v>-106</v>
      </c>
      <c r="R383" s="132" t="s">
        <v>387</v>
      </c>
      <c r="S383" s="2">
        <v>12.596080000000001</v>
      </c>
      <c r="T383" s="2">
        <v>81</v>
      </c>
      <c r="U383" s="3">
        <v>39735.797708333332</v>
      </c>
    </row>
    <row r="384" spans="1:21" s="2" customFormat="1" x14ac:dyDescent="0.2">
      <c r="A384" s="2" t="s">
        <v>122</v>
      </c>
      <c r="B384" s="2">
        <v>1.5980000000000001E-2</v>
      </c>
      <c r="C384" s="2">
        <v>25.775490000000001</v>
      </c>
      <c r="D384" s="2">
        <v>0.11858</v>
      </c>
      <c r="E384" s="2">
        <v>18.661580000000001</v>
      </c>
      <c r="F384" s="2">
        <v>0</v>
      </c>
      <c r="G384" s="2">
        <v>8.2489999999999994E-2</v>
      </c>
      <c r="H384" s="2">
        <v>3.1329999999999997E-2</v>
      </c>
      <c r="I384" s="2">
        <v>0.24371000000000001</v>
      </c>
      <c r="J384" s="2">
        <v>0.25511</v>
      </c>
      <c r="K384" s="2">
        <v>12.54138</v>
      </c>
      <c r="L384" s="2">
        <v>0</v>
      </c>
      <c r="M384" s="2">
        <v>42.173360000000002</v>
      </c>
      <c r="N384" s="2">
        <v>99.899000000000001</v>
      </c>
      <c r="O384" s="2">
        <v>7070</v>
      </c>
      <c r="P384" s="2">
        <v>24742</v>
      </c>
      <c r="Q384" s="2">
        <v>-106</v>
      </c>
      <c r="R384" s="132" t="s">
        <v>387</v>
      </c>
      <c r="S384" s="2">
        <v>12.50128</v>
      </c>
      <c r="T384" s="2">
        <v>82</v>
      </c>
      <c r="U384" s="3">
        <v>39735.800682870373</v>
      </c>
    </row>
    <row r="385" spans="1:21" s="2" customFormat="1" x14ac:dyDescent="0.2">
      <c r="A385" s="2" t="s">
        <v>125</v>
      </c>
      <c r="B385" s="2">
        <v>0.10292</v>
      </c>
      <c r="C385" s="2">
        <v>20.302710000000001</v>
      </c>
      <c r="D385" s="2">
        <v>1.24013</v>
      </c>
      <c r="E385" s="2">
        <v>15.7341</v>
      </c>
      <c r="F385" s="2">
        <v>1.225E-2</v>
      </c>
      <c r="G385" s="2">
        <v>0.13200000000000001</v>
      </c>
      <c r="H385" s="2">
        <v>2.172E-2</v>
      </c>
      <c r="I385" s="2">
        <v>3.9816600000000002</v>
      </c>
      <c r="J385" s="2">
        <v>9.2960000000000001E-2</v>
      </c>
      <c r="K385" s="2">
        <v>18.519259999999999</v>
      </c>
      <c r="L385" s="2">
        <v>5.1799999999999999E-2</v>
      </c>
      <c r="M385" s="2">
        <v>39.685569999999998</v>
      </c>
      <c r="N385" s="2">
        <v>99.877099999999999</v>
      </c>
      <c r="O385" s="2">
        <v>19617</v>
      </c>
      <c r="P385" s="2">
        <v>26589</v>
      </c>
      <c r="Q385" s="2">
        <v>-113</v>
      </c>
      <c r="R385" s="132" t="s">
        <v>388</v>
      </c>
      <c r="S385" s="2">
        <v>13.828340000000001</v>
      </c>
      <c r="T385" s="2">
        <v>83</v>
      </c>
      <c r="U385" s="3">
        <v>39735.803784722222</v>
      </c>
    </row>
    <row r="386" spans="1:21" s="2" customFormat="1" x14ac:dyDescent="0.2">
      <c r="A386" s="2" t="s">
        <v>127</v>
      </c>
      <c r="B386" s="2">
        <v>7.2100000000000003E-3</v>
      </c>
      <c r="C386" s="2">
        <v>27.663</v>
      </c>
      <c r="D386" s="2">
        <v>4.9790000000000001E-2</v>
      </c>
      <c r="E386" s="2">
        <v>18.79599</v>
      </c>
      <c r="F386" s="2">
        <v>5.9000000000000003E-4</v>
      </c>
      <c r="G386" s="2">
        <v>7.5480000000000005E-2</v>
      </c>
      <c r="H386" s="2">
        <v>1.4120000000000001E-2</v>
      </c>
      <c r="I386" s="2">
        <v>0.22828999999999999</v>
      </c>
      <c r="J386" s="2">
        <v>8.7040000000000006E-2</v>
      </c>
      <c r="K386" s="2">
        <v>10.6431</v>
      </c>
      <c r="L386" s="2">
        <v>1.3310000000000001E-2</v>
      </c>
      <c r="M386" s="2">
        <v>42.896189999999997</v>
      </c>
      <c r="N386" s="2">
        <v>100.47410000000001</v>
      </c>
      <c r="O386" s="2">
        <v>19612.8</v>
      </c>
      <c r="P386" s="2">
        <v>26584.799999999999</v>
      </c>
      <c r="Q386" s="2">
        <v>-113</v>
      </c>
      <c r="R386" s="132" t="s">
        <v>388</v>
      </c>
      <c r="S386" s="2">
        <v>12.25576</v>
      </c>
      <c r="T386" s="2">
        <v>84</v>
      </c>
      <c r="U386" s="3">
        <v>39735.807025462964</v>
      </c>
    </row>
    <row r="387" spans="1:21" s="2" customFormat="1" x14ac:dyDescent="0.2">
      <c r="A387" s="2" t="s">
        <v>128</v>
      </c>
      <c r="B387" s="2">
        <v>6.43E-3</v>
      </c>
      <c r="C387" s="2">
        <v>30.080839999999998</v>
      </c>
      <c r="D387" s="2">
        <v>4.1599999999999996E-3</v>
      </c>
      <c r="E387" s="2">
        <v>19.409949999999998</v>
      </c>
      <c r="F387" s="2">
        <v>9.8999999999999999E-4</v>
      </c>
      <c r="G387" s="2">
        <v>0.14668999999999999</v>
      </c>
      <c r="H387" s="2">
        <v>9.1400000000000006E-3</v>
      </c>
      <c r="I387" s="2">
        <v>2.8000000000000001E-2</v>
      </c>
      <c r="J387" s="2">
        <v>5.2229999999999999E-2</v>
      </c>
      <c r="K387" s="2">
        <v>7.0928599999999999</v>
      </c>
      <c r="L387" s="2">
        <v>4.1599999999999996E-3</v>
      </c>
      <c r="M387" s="2">
        <v>44.049500000000002</v>
      </c>
      <c r="N387" s="2">
        <v>100.8849</v>
      </c>
      <c r="O387" s="2">
        <v>19608.5</v>
      </c>
      <c r="P387" s="2">
        <v>26580.5</v>
      </c>
      <c r="Q387" s="2">
        <v>-113</v>
      </c>
      <c r="R387" s="132" t="s">
        <v>388</v>
      </c>
      <c r="S387" s="2">
        <v>11.74892</v>
      </c>
      <c r="T387" s="2">
        <v>85</v>
      </c>
      <c r="U387" s="3">
        <v>39735.810034722221</v>
      </c>
    </row>
    <row r="388" spans="1:21" s="2" customFormat="1" x14ac:dyDescent="0.2">
      <c r="A388" s="2" t="s">
        <v>129</v>
      </c>
      <c r="B388" s="2">
        <v>0</v>
      </c>
      <c r="C388" s="2">
        <v>30.634160000000001</v>
      </c>
      <c r="D388" s="2">
        <v>1.3699999999999999E-3</v>
      </c>
      <c r="E388" s="2">
        <v>19.572109999999999</v>
      </c>
      <c r="F388" s="2">
        <v>7.3499999999999998E-3</v>
      </c>
      <c r="G388" s="2">
        <v>0.14105999999999999</v>
      </c>
      <c r="H388" s="2">
        <v>8.2100000000000003E-3</v>
      </c>
      <c r="I388" s="2">
        <v>2.7089999999999999E-2</v>
      </c>
      <c r="J388" s="2">
        <v>6.0650000000000003E-2</v>
      </c>
      <c r="K388" s="2">
        <v>6.2189699999999997</v>
      </c>
      <c r="L388" s="2">
        <v>2.1440000000000001E-2</v>
      </c>
      <c r="M388" s="2">
        <v>44.348469999999999</v>
      </c>
      <c r="N388" s="2">
        <v>101.04089999999999</v>
      </c>
      <c r="O388" s="2">
        <v>19604.3</v>
      </c>
      <c r="P388" s="2">
        <v>26576.3</v>
      </c>
      <c r="Q388" s="2">
        <v>-113</v>
      </c>
      <c r="R388" s="132" t="s">
        <v>388</v>
      </c>
      <c r="S388" s="2">
        <v>11.640219999999999</v>
      </c>
      <c r="T388" s="2">
        <v>86</v>
      </c>
      <c r="U388" s="3">
        <v>39735.813043981485</v>
      </c>
    </row>
    <row r="389" spans="1:21" s="2" customFormat="1" x14ac:dyDescent="0.2">
      <c r="A389" s="2" t="s">
        <v>130</v>
      </c>
      <c r="B389" s="2">
        <v>8.6700000000000006E-3</v>
      </c>
      <c r="C389" s="2">
        <v>30.852620000000002</v>
      </c>
      <c r="D389" s="2">
        <v>4.7499999999999999E-3</v>
      </c>
      <c r="E389" s="2">
        <v>19.586690000000001</v>
      </c>
      <c r="F389" s="2">
        <v>5.5700000000000003E-3</v>
      </c>
      <c r="G389" s="2">
        <v>0.16325999999999999</v>
      </c>
      <c r="H389" s="2">
        <v>2.0400000000000001E-3</v>
      </c>
      <c r="I389" s="2">
        <v>2.793E-2</v>
      </c>
      <c r="J389" s="2">
        <v>5.2929999999999998E-2</v>
      </c>
      <c r="K389" s="2">
        <v>5.8414700000000002</v>
      </c>
      <c r="L389" s="2">
        <v>3.1579999999999997E-2</v>
      </c>
      <c r="M389" s="2">
        <v>44.412179999999999</v>
      </c>
      <c r="N389" s="2">
        <v>100.9897</v>
      </c>
      <c r="O389" s="2">
        <v>19600</v>
      </c>
      <c r="P389" s="2">
        <v>26572</v>
      </c>
      <c r="Q389" s="2">
        <v>-113</v>
      </c>
      <c r="R389" s="132" t="s">
        <v>388</v>
      </c>
      <c r="S389" s="2">
        <v>11.580719999999999</v>
      </c>
      <c r="T389" s="2">
        <v>87</v>
      </c>
      <c r="U389" s="3">
        <v>39735.816006944442</v>
      </c>
    </row>
    <row r="390" spans="1:21" s="2" customFormat="1" x14ac:dyDescent="0.2">
      <c r="A390" s="2" t="s">
        <v>131</v>
      </c>
      <c r="B390" s="2">
        <v>1.545E-2</v>
      </c>
      <c r="C390" s="2">
        <v>22.568619999999999</v>
      </c>
      <c r="D390" s="2">
        <v>0.47294000000000003</v>
      </c>
      <c r="E390" s="2">
        <v>27.729330000000001</v>
      </c>
      <c r="F390" s="2">
        <v>4.4200000000000003E-3</v>
      </c>
      <c r="G390" s="2">
        <v>0.24811</v>
      </c>
      <c r="H390" s="2">
        <v>7.6270000000000004E-2</v>
      </c>
      <c r="I390" s="2">
        <v>0.57872999999999997</v>
      </c>
      <c r="J390" s="2">
        <v>0.12261</v>
      </c>
      <c r="K390" s="2">
        <v>1.7724299999999999</v>
      </c>
      <c r="L390" s="2">
        <v>1.6480000000000002E-2</v>
      </c>
      <c r="M390" s="2">
        <v>47.843040000000002</v>
      </c>
      <c r="N390" s="2">
        <v>101.4485</v>
      </c>
      <c r="O390" s="2">
        <v>19583</v>
      </c>
      <c r="P390" s="2">
        <v>26511</v>
      </c>
      <c r="Q390" s="2">
        <v>-112</v>
      </c>
      <c r="R390" s="132" t="s">
        <v>389</v>
      </c>
      <c r="S390" s="2">
        <v>11.183199999999999</v>
      </c>
      <c r="T390" s="2">
        <v>88</v>
      </c>
      <c r="U390" s="3">
        <v>39735.819097222222</v>
      </c>
    </row>
    <row r="391" spans="1:21" s="2" customFormat="1" x14ac:dyDescent="0.2">
      <c r="A391" s="2" t="s">
        <v>133</v>
      </c>
      <c r="B391" s="2">
        <v>5.6100000000000004E-3</v>
      </c>
      <c r="C391" s="2">
        <v>22.41713</v>
      </c>
      <c r="D391" s="2">
        <v>0.45408999999999999</v>
      </c>
      <c r="E391" s="2">
        <v>27.627420000000001</v>
      </c>
      <c r="F391" s="2">
        <v>0</v>
      </c>
      <c r="G391" s="2">
        <v>0.24440000000000001</v>
      </c>
      <c r="H391" s="2">
        <v>7.0099999999999996E-2</v>
      </c>
      <c r="I391" s="2">
        <v>0.59884000000000004</v>
      </c>
      <c r="J391" s="2">
        <v>0.11098</v>
      </c>
      <c r="K391" s="2">
        <v>1.8088900000000001</v>
      </c>
      <c r="L391" s="2">
        <v>8.9899999999999997E-3</v>
      </c>
      <c r="M391" s="2">
        <v>47.614579999999997</v>
      </c>
      <c r="N391" s="2">
        <v>100.961</v>
      </c>
      <c r="O391" s="2">
        <v>19578.3</v>
      </c>
      <c r="P391" s="2">
        <v>26504.799999999999</v>
      </c>
      <c r="Q391" s="2">
        <v>-112</v>
      </c>
      <c r="R391" s="132" t="s">
        <v>389</v>
      </c>
      <c r="S391" s="2">
        <v>11.135109999999999</v>
      </c>
      <c r="T391" s="2">
        <v>89</v>
      </c>
      <c r="U391" s="3">
        <v>39735.822337962964</v>
      </c>
    </row>
    <row r="392" spans="1:21" s="2" customFormat="1" x14ac:dyDescent="0.2">
      <c r="A392" s="2" t="s">
        <v>134</v>
      </c>
      <c r="B392" s="2">
        <v>7.2199999999999999E-3</v>
      </c>
      <c r="C392" s="2">
        <v>22.5977</v>
      </c>
      <c r="D392" s="2">
        <v>0.43631999999999999</v>
      </c>
      <c r="E392" s="2">
        <v>27.73629</v>
      </c>
      <c r="F392" s="2">
        <v>2.81E-3</v>
      </c>
      <c r="G392" s="2">
        <v>0.24448</v>
      </c>
      <c r="H392" s="2">
        <v>6.5600000000000006E-2</v>
      </c>
      <c r="I392" s="2">
        <v>0.59497</v>
      </c>
      <c r="J392" s="2">
        <v>0.11548</v>
      </c>
      <c r="K392" s="2">
        <v>1.76773</v>
      </c>
      <c r="L392" s="2">
        <v>1.528E-2</v>
      </c>
      <c r="M392" s="2">
        <v>47.829509999999999</v>
      </c>
      <c r="N392" s="2">
        <v>101.4134</v>
      </c>
      <c r="O392" s="2">
        <v>19573.5</v>
      </c>
      <c r="P392" s="2">
        <v>26498.5</v>
      </c>
      <c r="Q392" s="2">
        <v>-112</v>
      </c>
      <c r="R392" s="132" t="s">
        <v>389</v>
      </c>
      <c r="S392" s="2">
        <v>11.178089999999999</v>
      </c>
      <c r="T392" s="2">
        <v>90</v>
      </c>
      <c r="U392" s="3">
        <v>39735.825335648151</v>
      </c>
    </row>
    <row r="393" spans="1:21" s="2" customFormat="1" x14ac:dyDescent="0.2">
      <c r="A393" s="2" t="s">
        <v>390</v>
      </c>
      <c r="B393" s="2">
        <v>3.0899999999999999E-3</v>
      </c>
      <c r="C393" s="2">
        <v>22.521809999999999</v>
      </c>
      <c r="D393" s="2">
        <v>0.42596000000000001</v>
      </c>
      <c r="E393" s="2">
        <v>27.5487</v>
      </c>
      <c r="F393" s="2">
        <v>3.82E-3</v>
      </c>
      <c r="G393" s="2">
        <v>0.25368000000000002</v>
      </c>
      <c r="H393" s="2">
        <v>7.1980000000000002E-2</v>
      </c>
      <c r="I393" s="2">
        <v>0.60113000000000005</v>
      </c>
      <c r="J393" s="2">
        <v>0.10345</v>
      </c>
      <c r="K393" s="2">
        <v>1.73996</v>
      </c>
      <c r="L393" s="2">
        <v>1.5E-3</v>
      </c>
      <c r="M393" s="2">
        <v>47.550930000000001</v>
      </c>
      <c r="N393" s="2">
        <v>100.82599999999999</v>
      </c>
      <c r="O393" s="2">
        <v>19568.8</v>
      </c>
      <c r="P393" s="2">
        <v>26492.3</v>
      </c>
      <c r="Q393" s="2">
        <v>-112</v>
      </c>
      <c r="R393" s="132" t="s">
        <v>389</v>
      </c>
      <c r="S393" s="2">
        <v>11.10947</v>
      </c>
      <c r="T393" s="2">
        <v>91</v>
      </c>
      <c r="U393" s="3">
        <v>39735.828368055554</v>
      </c>
    </row>
    <row r="394" spans="1:21" s="2" customFormat="1" x14ac:dyDescent="0.2">
      <c r="A394" s="2" t="s">
        <v>391</v>
      </c>
      <c r="B394" s="2">
        <v>7.5199999999999998E-3</v>
      </c>
      <c r="C394" s="2">
        <v>22.518540000000002</v>
      </c>
      <c r="D394" s="2">
        <v>0.37984000000000001</v>
      </c>
      <c r="E394" s="2">
        <v>27.64434</v>
      </c>
      <c r="F394" s="2">
        <v>2.0100000000000001E-3</v>
      </c>
      <c r="G394" s="2">
        <v>0.26052999999999998</v>
      </c>
      <c r="H394" s="2">
        <v>5.7480000000000003E-2</v>
      </c>
      <c r="I394" s="2">
        <v>0.59038000000000002</v>
      </c>
      <c r="J394" s="2">
        <v>0.10553999999999999</v>
      </c>
      <c r="K394" s="2">
        <v>1.7809999999999999</v>
      </c>
      <c r="L394" s="2">
        <v>0</v>
      </c>
      <c r="M394" s="2">
        <v>47.615639999999999</v>
      </c>
      <c r="N394" s="2">
        <v>100.9628</v>
      </c>
      <c r="O394" s="2">
        <v>19564</v>
      </c>
      <c r="P394" s="2">
        <v>26486</v>
      </c>
      <c r="Q394" s="2">
        <v>-112</v>
      </c>
      <c r="R394" s="132" t="s">
        <v>389</v>
      </c>
      <c r="S394" s="2">
        <v>11.12581</v>
      </c>
      <c r="T394" s="2">
        <v>92</v>
      </c>
      <c r="U394" s="3">
        <v>39735.831365740742</v>
      </c>
    </row>
    <row r="395" spans="1:21" s="2" customFormat="1" x14ac:dyDescent="0.2">
      <c r="A395" s="2" t="s">
        <v>135</v>
      </c>
      <c r="B395" s="2">
        <v>1.0660099999999999</v>
      </c>
      <c r="C395" s="2">
        <v>23.856680000000001</v>
      </c>
      <c r="D395" s="2">
        <v>4.6996500000000001</v>
      </c>
      <c r="E395" s="2">
        <v>21.196850000000001</v>
      </c>
      <c r="F395" s="2">
        <v>1.0880000000000001E-2</v>
      </c>
      <c r="G395" s="2">
        <v>2.07416</v>
      </c>
      <c r="H395" s="2">
        <v>0.10051</v>
      </c>
      <c r="I395" s="2">
        <v>0.16717000000000001</v>
      </c>
      <c r="J395" s="2">
        <v>0.24723999999999999</v>
      </c>
      <c r="K395" s="2">
        <v>5.6329200000000004</v>
      </c>
      <c r="L395" s="2">
        <v>3.0040000000000001E-2</v>
      </c>
      <c r="M395" s="2">
        <v>47.075740000000003</v>
      </c>
      <c r="N395" s="2">
        <v>106.1579</v>
      </c>
      <c r="O395" s="2">
        <v>19168</v>
      </c>
      <c r="P395" s="2">
        <v>26181</v>
      </c>
      <c r="Q395" s="2">
        <v>-113</v>
      </c>
      <c r="R395" s="132" t="s">
        <v>392</v>
      </c>
      <c r="S395" s="2">
        <v>12.33855</v>
      </c>
      <c r="T395" s="2">
        <v>93</v>
      </c>
      <c r="U395" s="3">
        <v>39735.834467592591</v>
      </c>
    </row>
    <row r="396" spans="1:21" s="2" customFormat="1" x14ac:dyDescent="0.2">
      <c r="A396" s="2" t="s">
        <v>137</v>
      </c>
      <c r="B396" s="2">
        <v>2.97879</v>
      </c>
      <c r="C396" s="2">
        <v>3.4134799999999998</v>
      </c>
      <c r="D396" s="2">
        <v>11.060980000000001</v>
      </c>
      <c r="E396" s="2">
        <v>26.18629</v>
      </c>
      <c r="F396" s="2">
        <v>0</v>
      </c>
      <c r="G396" s="2">
        <v>8.6040200000000002</v>
      </c>
      <c r="H396" s="2">
        <v>0.41038999999999998</v>
      </c>
      <c r="I396" s="2">
        <v>0.21584999999999999</v>
      </c>
      <c r="J396" s="2">
        <v>0.21870999999999999</v>
      </c>
      <c r="K396" s="2">
        <v>1.3361799999999999</v>
      </c>
      <c r="L396" s="2">
        <v>2.4379999999999999E-2</v>
      </c>
      <c r="M396" s="2">
        <v>47.219619999999999</v>
      </c>
      <c r="N396" s="2">
        <v>101.6687</v>
      </c>
      <c r="O396" s="2">
        <v>19173</v>
      </c>
      <c r="P396" s="2">
        <v>26172.5</v>
      </c>
      <c r="Q396" s="2">
        <v>-113</v>
      </c>
      <c r="R396" s="132" t="s">
        <v>392</v>
      </c>
      <c r="S396" s="2">
        <v>11.890359999999999</v>
      </c>
      <c r="T396" s="2">
        <v>94</v>
      </c>
      <c r="U396" s="3">
        <v>39735.837708333333</v>
      </c>
    </row>
    <row r="397" spans="1:21" s="2" customFormat="1" x14ac:dyDescent="0.2">
      <c r="A397" s="2" t="s">
        <v>138</v>
      </c>
      <c r="B397" s="2">
        <v>2.7151299999999998</v>
      </c>
      <c r="C397" s="2">
        <v>3.80219</v>
      </c>
      <c r="D397" s="2">
        <v>10.444839999999999</v>
      </c>
      <c r="E397" s="2">
        <v>26.055800000000001</v>
      </c>
      <c r="F397" s="2">
        <v>0</v>
      </c>
      <c r="G397" s="2">
        <v>8.8841699999999992</v>
      </c>
      <c r="H397" s="2">
        <v>0.46675</v>
      </c>
      <c r="I397" s="2">
        <v>0.24449000000000001</v>
      </c>
      <c r="J397" s="2">
        <v>0.31034</v>
      </c>
      <c r="K397" s="2">
        <v>1.78172</v>
      </c>
      <c r="L397" s="2">
        <v>4.6050000000000001E-2</v>
      </c>
      <c r="M397" s="2">
        <v>47.009830000000001</v>
      </c>
      <c r="N397" s="2">
        <v>101.76130000000001</v>
      </c>
      <c r="O397" s="2">
        <v>19178</v>
      </c>
      <c r="P397" s="2">
        <v>26164</v>
      </c>
      <c r="Q397" s="2">
        <v>-113</v>
      </c>
      <c r="R397" s="132" t="s">
        <v>392</v>
      </c>
      <c r="S397" s="2">
        <v>12.012829999999999</v>
      </c>
      <c r="T397" s="2">
        <v>95</v>
      </c>
      <c r="U397" s="3">
        <v>39735.840729166666</v>
      </c>
    </row>
    <row r="398" spans="1:21" s="2" customFormat="1" x14ac:dyDescent="0.2">
      <c r="A398" s="2" t="s">
        <v>139</v>
      </c>
      <c r="B398" s="2">
        <v>2.8350599999999999</v>
      </c>
      <c r="C398" s="2">
        <v>3.4808500000000002</v>
      </c>
      <c r="D398" s="2">
        <v>10.84728</v>
      </c>
      <c r="E398" s="2">
        <v>25.812390000000001</v>
      </c>
      <c r="F398" s="2">
        <v>1.191E-2</v>
      </c>
      <c r="G398" s="2">
        <v>8.9457599999999999</v>
      </c>
      <c r="H398" s="2">
        <v>0.43365999999999999</v>
      </c>
      <c r="I398" s="2">
        <v>0.21062</v>
      </c>
      <c r="J398" s="2">
        <v>0.23923</v>
      </c>
      <c r="K398" s="2">
        <v>1.7083299999999999</v>
      </c>
      <c r="L398" s="2">
        <v>3.2980000000000002E-2</v>
      </c>
      <c r="M398" s="2">
        <v>46.865119999999997</v>
      </c>
      <c r="N398" s="2">
        <v>101.42319999999999</v>
      </c>
      <c r="O398" s="2">
        <v>19183</v>
      </c>
      <c r="P398" s="2">
        <v>26155.5</v>
      </c>
      <c r="Q398" s="2">
        <v>-113</v>
      </c>
      <c r="R398" s="132" t="s">
        <v>392</v>
      </c>
      <c r="S398" s="2">
        <v>11.95323</v>
      </c>
      <c r="T398" s="2">
        <v>96</v>
      </c>
      <c r="U398" s="3">
        <v>39735.843761574077</v>
      </c>
    </row>
    <row r="399" spans="1:21" s="2" customFormat="1" x14ac:dyDescent="0.2">
      <c r="A399" s="2" t="s">
        <v>393</v>
      </c>
      <c r="B399" s="2">
        <v>2.9378600000000001</v>
      </c>
      <c r="C399" s="2">
        <v>3.22864</v>
      </c>
      <c r="D399" s="2">
        <v>11.67107</v>
      </c>
      <c r="E399" s="2">
        <v>25.151150000000001</v>
      </c>
      <c r="F399" s="2">
        <v>9.1800000000000007E-3</v>
      </c>
      <c r="G399" s="2">
        <v>8.6303800000000006</v>
      </c>
      <c r="H399" s="2">
        <v>0.40814</v>
      </c>
      <c r="I399" s="2">
        <v>0.22409999999999999</v>
      </c>
      <c r="J399" s="2">
        <v>0.19308</v>
      </c>
      <c r="K399" s="2">
        <v>2.0137</v>
      </c>
      <c r="L399" s="2">
        <v>7.4200000000000004E-3</v>
      </c>
      <c r="M399" s="2">
        <v>46.644010000000002</v>
      </c>
      <c r="N399" s="2">
        <v>101.1187</v>
      </c>
      <c r="O399" s="2">
        <v>19188</v>
      </c>
      <c r="P399" s="2">
        <v>26147</v>
      </c>
      <c r="Q399" s="2">
        <v>-113</v>
      </c>
      <c r="R399" s="132" t="s">
        <v>392</v>
      </c>
      <c r="S399" s="2">
        <v>11.92582</v>
      </c>
      <c r="T399" s="2">
        <v>97</v>
      </c>
      <c r="U399" s="3">
        <v>39735.846770833334</v>
      </c>
    </row>
    <row r="400" spans="1:21" s="2" customFormat="1" x14ac:dyDescent="0.2">
      <c r="A400" s="2" t="s">
        <v>140</v>
      </c>
      <c r="B400" s="2">
        <v>0</v>
      </c>
      <c r="C400" s="2">
        <v>31.65494</v>
      </c>
      <c r="D400" s="2">
        <v>0</v>
      </c>
      <c r="E400" s="2">
        <v>19.716059999999999</v>
      </c>
      <c r="F400" s="2">
        <v>0</v>
      </c>
      <c r="G400" s="2">
        <v>0.12493</v>
      </c>
      <c r="H400" s="2">
        <v>0</v>
      </c>
      <c r="I400" s="2">
        <v>4.1480000000000003E-2</v>
      </c>
      <c r="J400" s="2">
        <v>0.15476999999999999</v>
      </c>
      <c r="K400" s="2">
        <v>4.2613000000000003</v>
      </c>
      <c r="L400" s="2">
        <v>5.0650000000000001E-2</v>
      </c>
      <c r="M400" s="2">
        <v>44.645200000000003</v>
      </c>
      <c r="N400" s="2">
        <v>100.6493</v>
      </c>
      <c r="O400" s="2">
        <v>19250</v>
      </c>
      <c r="P400" s="2">
        <v>26168</v>
      </c>
      <c r="Q400" s="2">
        <v>-112</v>
      </c>
      <c r="R400" s="132" t="s">
        <v>394</v>
      </c>
      <c r="S400" s="2">
        <v>11.324350000000001</v>
      </c>
      <c r="T400" s="2">
        <v>98</v>
      </c>
      <c r="U400" s="3">
        <v>39735.849872685183</v>
      </c>
    </row>
    <row r="401" spans="1:21" s="2" customFormat="1" x14ac:dyDescent="0.2">
      <c r="A401" s="2" t="s">
        <v>142</v>
      </c>
      <c r="B401" s="2">
        <v>1.0000000000000001E-5</v>
      </c>
      <c r="C401" s="2">
        <v>31.71669</v>
      </c>
      <c r="D401" s="2">
        <v>0</v>
      </c>
      <c r="E401" s="2">
        <v>19.827760000000001</v>
      </c>
      <c r="F401" s="2">
        <v>0</v>
      </c>
      <c r="G401" s="2">
        <v>0.14221</v>
      </c>
      <c r="H401" s="2">
        <v>7.4099999999999999E-3</v>
      </c>
      <c r="I401" s="2">
        <v>2.981E-2</v>
      </c>
      <c r="J401" s="2">
        <v>0.13650000000000001</v>
      </c>
      <c r="K401" s="2">
        <v>4.2489499999999998</v>
      </c>
      <c r="L401" s="2">
        <v>2.7279999999999999E-2</v>
      </c>
      <c r="M401" s="2">
        <v>44.804630000000003</v>
      </c>
      <c r="N401" s="2">
        <v>100.9413</v>
      </c>
      <c r="O401" s="2">
        <v>19250</v>
      </c>
      <c r="P401" s="2">
        <v>26154</v>
      </c>
      <c r="Q401" s="2">
        <v>-112</v>
      </c>
      <c r="R401" s="132" t="s">
        <v>394</v>
      </c>
      <c r="S401" s="2">
        <v>11.34807</v>
      </c>
      <c r="T401" s="2">
        <v>99</v>
      </c>
      <c r="U401" s="3">
        <v>39735.853078703702</v>
      </c>
    </row>
    <row r="402" spans="1:21" s="2" customFormat="1" x14ac:dyDescent="0.2">
      <c r="A402" s="2" t="s">
        <v>143</v>
      </c>
      <c r="B402" s="2">
        <v>1.477E-2</v>
      </c>
      <c r="C402" s="2">
        <v>31.567499999999999</v>
      </c>
      <c r="D402" s="2">
        <v>0</v>
      </c>
      <c r="E402" s="2">
        <v>19.80902</v>
      </c>
      <c r="F402" s="2">
        <v>4.4000000000000003E-3</v>
      </c>
      <c r="G402" s="2">
        <v>0.13439000000000001</v>
      </c>
      <c r="H402" s="2">
        <v>9.6799999999999994E-3</v>
      </c>
      <c r="I402" s="2">
        <v>3.959E-2</v>
      </c>
      <c r="J402" s="2">
        <v>0.16234999999999999</v>
      </c>
      <c r="K402" s="2">
        <v>4.5575200000000002</v>
      </c>
      <c r="L402" s="2">
        <v>8.9899999999999997E-3</v>
      </c>
      <c r="M402" s="2">
        <v>44.787649999999999</v>
      </c>
      <c r="N402" s="2">
        <v>101.0959</v>
      </c>
      <c r="O402" s="2">
        <v>19250</v>
      </c>
      <c r="P402" s="2">
        <v>26140</v>
      </c>
      <c r="Q402" s="2">
        <v>-112</v>
      </c>
      <c r="R402" s="132" t="s">
        <v>394</v>
      </c>
      <c r="S402" s="2">
        <v>11.412979999999999</v>
      </c>
      <c r="T402" s="2">
        <v>100</v>
      </c>
      <c r="U402" s="3">
        <v>39735.856087962966</v>
      </c>
    </row>
    <row r="403" spans="1:21" s="2" customFormat="1" x14ac:dyDescent="0.2">
      <c r="A403" s="2" t="s">
        <v>144</v>
      </c>
      <c r="B403" s="2">
        <v>6.0499999999999998E-3</v>
      </c>
      <c r="C403" s="2">
        <v>30.886220000000002</v>
      </c>
      <c r="D403" s="2">
        <v>1.2540000000000001E-2</v>
      </c>
      <c r="E403" s="2">
        <v>19.68732</v>
      </c>
      <c r="F403" s="2">
        <v>1.4E-3</v>
      </c>
      <c r="G403" s="2">
        <v>0.1288</v>
      </c>
      <c r="H403" s="2">
        <v>8.0000000000000007E-5</v>
      </c>
      <c r="I403" s="2">
        <v>5.0520000000000002E-2</v>
      </c>
      <c r="J403" s="2">
        <v>0.16417999999999999</v>
      </c>
      <c r="K403" s="2">
        <v>5.5384700000000002</v>
      </c>
      <c r="L403" s="2">
        <v>5.4170000000000003E-2</v>
      </c>
      <c r="M403" s="2">
        <v>44.50123</v>
      </c>
      <c r="N403" s="2">
        <v>101.03100000000001</v>
      </c>
      <c r="O403" s="2">
        <v>19250</v>
      </c>
      <c r="P403" s="2">
        <v>26126</v>
      </c>
      <c r="Q403" s="2">
        <v>-112</v>
      </c>
      <c r="R403" s="132" t="s">
        <v>394</v>
      </c>
      <c r="S403" s="2">
        <v>11.55935</v>
      </c>
      <c r="T403" s="2">
        <v>101</v>
      </c>
      <c r="U403" s="3">
        <v>39735.859074074076</v>
      </c>
    </row>
    <row r="404" spans="1:21" s="2" customFormat="1" x14ac:dyDescent="0.2">
      <c r="A404" s="2" t="s">
        <v>145</v>
      </c>
      <c r="B404" s="2">
        <v>9.3399999999999993E-3</v>
      </c>
      <c r="C404" s="2">
        <v>31.381219999999999</v>
      </c>
      <c r="D404" s="2">
        <v>8.0199999999999994E-3</v>
      </c>
      <c r="E404" s="2">
        <v>19.822330000000001</v>
      </c>
      <c r="F404" s="2">
        <v>1.8E-3</v>
      </c>
      <c r="G404" s="2">
        <v>5.3319999999999999E-2</v>
      </c>
      <c r="H404" s="2">
        <v>3.8500000000000001E-3</v>
      </c>
      <c r="I404" s="2">
        <v>6.5140000000000003E-2</v>
      </c>
      <c r="J404" s="2">
        <v>0.13700999999999999</v>
      </c>
      <c r="K404" s="2">
        <v>4.30992</v>
      </c>
      <c r="L404" s="2">
        <v>3.29E-3</v>
      </c>
      <c r="M404" s="2">
        <v>44.583489999999998</v>
      </c>
      <c r="N404" s="2">
        <v>100.37869999999999</v>
      </c>
      <c r="O404" s="2">
        <v>19633</v>
      </c>
      <c r="P404" s="2">
        <v>26060</v>
      </c>
      <c r="Q404" s="2">
        <v>-114</v>
      </c>
      <c r="R404" s="132" t="s">
        <v>395</v>
      </c>
      <c r="S404" s="2">
        <v>11.292859999999999</v>
      </c>
      <c r="T404" s="2">
        <v>102</v>
      </c>
      <c r="U404" s="3">
        <v>39735.862187500003</v>
      </c>
    </row>
    <row r="405" spans="1:21" s="2" customFormat="1" x14ac:dyDescent="0.2">
      <c r="A405" s="2" t="s">
        <v>147</v>
      </c>
      <c r="B405" s="2">
        <v>1.8159999999999999E-2</v>
      </c>
      <c r="C405" s="2">
        <v>31.773530000000001</v>
      </c>
      <c r="D405" s="2">
        <v>1.18E-2</v>
      </c>
      <c r="E405" s="2">
        <v>19.808579999999999</v>
      </c>
      <c r="F405" s="2">
        <v>1.038E-2</v>
      </c>
      <c r="G405" s="2">
        <v>7.2849999999999998E-2</v>
      </c>
      <c r="H405" s="2">
        <v>1.17E-2</v>
      </c>
      <c r="I405" s="2">
        <v>8.8889999999999997E-2</v>
      </c>
      <c r="J405" s="2">
        <v>0.16228000000000001</v>
      </c>
      <c r="K405" s="2">
        <v>4.2229700000000001</v>
      </c>
      <c r="L405" s="2">
        <v>1.7330000000000002E-2</v>
      </c>
      <c r="M405" s="2">
        <v>44.844549999999998</v>
      </c>
      <c r="N405" s="2">
        <v>101.04300000000001</v>
      </c>
      <c r="O405" s="2">
        <v>19621.5</v>
      </c>
      <c r="P405" s="2">
        <v>26036.5</v>
      </c>
      <c r="Q405" s="2">
        <v>-114</v>
      </c>
      <c r="R405" s="132" t="s">
        <v>395</v>
      </c>
      <c r="S405" s="2">
        <v>11.36096</v>
      </c>
      <c r="T405" s="2">
        <v>103</v>
      </c>
      <c r="U405" s="3">
        <v>39735.865416666667</v>
      </c>
    </row>
    <row r="406" spans="1:21" s="2" customFormat="1" x14ac:dyDescent="0.2">
      <c r="A406" s="2" t="s">
        <v>148</v>
      </c>
      <c r="B406" s="2">
        <v>5.4999999999999997E-3</v>
      </c>
      <c r="C406" s="2">
        <v>31.356120000000001</v>
      </c>
      <c r="D406" s="2">
        <v>9.5E-4</v>
      </c>
      <c r="E406" s="2">
        <v>19.674150000000001</v>
      </c>
      <c r="F406" s="2">
        <v>0</v>
      </c>
      <c r="G406" s="2">
        <v>0.10835</v>
      </c>
      <c r="H406" s="2">
        <v>0</v>
      </c>
      <c r="I406" s="2">
        <v>3.619E-2</v>
      </c>
      <c r="J406" s="2">
        <v>0.16273000000000001</v>
      </c>
      <c r="K406" s="2">
        <v>4.8966099999999999</v>
      </c>
      <c r="L406" s="2">
        <v>1.2239999999999999E-2</v>
      </c>
      <c r="M406" s="2">
        <v>44.571840000000002</v>
      </c>
      <c r="N406" s="2">
        <v>100.82470000000001</v>
      </c>
      <c r="O406" s="2">
        <v>19610</v>
      </c>
      <c r="P406" s="2">
        <v>26013</v>
      </c>
      <c r="Q406" s="2">
        <v>-114</v>
      </c>
      <c r="R406" s="132" t="s">
        <v>395</v>
      </c>
      <c r="S406" s="2">
        <v>11.43033</v>
      </c>
      <c r="T406" s="2">
        <v>104</v>
      </c>
      <c r="U406" s="3">
        <v>39735.868425925924</v>
      </c>
    </row>
    <row r="407" spans="1:21" s="2" customFormat="1" x14ac:dyDescent="0.2">
      <c r="A407" s="2" t="s">
        <v>150</v>
      </c>
      <c r="B407" s="2">
        <v>3.7299999999999998E-3</v>
      </c>
      <c r="C407" s="2">
        <v>21.900580000000001</v>
      </c>
      <c r="D407" s="2">
        <v>0.70455000000000001</v>
      </c>
      <c r="E407" s="2">
        <v>27.580739999999999</v>
      </c>
      <c r="F407" s="2">
        <v>0</v>
      </c>
      <c r="G407" s="2">
        <v>0.26358999999999999</v>
      </c>
      <c r="H407" s="2">
        <v>0.12255000000000001</v>
      </c>
      <c r="I407" s="2">
        <v>0.68986000000000003</v>
      </c>
      <c r="J407" s="2">
        <v>0.1157</v>
      </c>
      <c r="K407" s="2">
        <v>1.8147200000000001</v>
      </c>
      <c r="L407" s="2">
        <v>5.11E-3</v>
      </c>
      <c r="M407" s="2">
        <v>47.529800000000002</v>
      </c>
      <c r="N407" s="2">
        <v>100.73090000000001</v>
      </c>
      <c r="O407" s="2">
        <v>19648</v>
      </c>
      <c r="P407" s="2">
        <v>26006</v>
      </c>
      <c r="Q407" s="2">
        <v>-113</v>
      </c>
      <c r="R407" s="132" t="s">
        <v>396</v>
      </c>
      <c r="S407" s="2">
        <v>11.130649999999999</v>
      </c>
      <c r="T407" s="2">
        <v>105</v>
      </c>
      <c r="U407" s="3">
        <v>39735.871516203704</v>
      </c>
    </row>
    <row r="408" spans="1:21" s="2" customFormat="1" x14ac:dyDescent="0.2">
      <c r="A408" s="2" t="s">
        <v>152</v>
      </c>
      <c r="B408" s="2">
        <v>4.2939999999999999E-2</v>
      </c>
      <c r="C408" s="2">
        <v>21.293399999999998</v>
      </c>
      <c r="D408" s="2">
        <v>1.2400500000000001</v>
      </c>
      <c r="E408" s="2">
        <v>26.818200000000001</v>
      </c>
      <c r="F408" s="2">
        <v>0</v>
      </c>
      <c r="G408" s="2">
        <v>0.39677000000000001</v>
      </c>
      <c r="H408" s="2">
        <v>0.10223</v>
      </c>
      <c r="I408" s="2">
        <v>0.66569999999999996</v>
      </c>
      <c r="J408" s="2">
        <v>0.13952000000000001</v>
      </c>
      <c r="K408" s="2">
        <v>1.94824</v>
      </c>
      <c r="L408" s="2">
        <v>6.6100000000000004E-3</v>
      </c>
      <c r="M408" s="2">
        <v>46.825510000000001</v>
      </c>
      <c r="N408" s="2">
        <v>99.479159999999993</v>
      </c>
      <c r="O408" s="2">
        <v>19648.8</v>
      </c>
      <c r="P408" s="2">
        <v>25994.3</v>
      </c>
      <c r="Q408" s="2">
        <v>-113</v>
      </c>
      <c r="R408" s="132" t="s">
        <v>396</v>
      </c>
      <c r="S408" s="2">
        <v>11.02627</v>
      </c>
      <c r="T408" s="2">
        <v>106</v>
      </c>
      <c r="U408" s="3">
        <v>39735.874745370369</v>
      </c>
    </row>
    <row r="409" spans="1:21" s="2" customFormat="1" x14ac:dyDescent="0.2">
      <c r="A409" s="2" t="s">
        <v>153</v>
      </c>
      <c r="B409" s="2">
        <v>2.2599999999999999E-3</v>
      </c>
      <c r="C409" s="2">
        <v>22.151340000000001</v>
      </c>
      <c r="D409" s="2">
        <v>0.67459000000000002</v>
      </c>
      <c r="E409" s="2">
        <v>27.357230000000001</v>
      </c>
      <c r="F409" s="2">
        <v>0</v>
      </c>
      <c r="G409" s="2">
        <v>0.27832000000000001</v>
      </c>
      <c r="H409" s="2">
        <v>0.10929999999999999</v>
      </c>
      <c r="I409" s="2">
        <v>0.68752000000000002</v>
      </c>
      <c r="J409" s="2">
        <v>0.12338</v>
      </c>
      <c r="K409" s="2">
        <v>1.7337499999999999</v>
      </c>
      <c r="L409" s="2">
        <v>0</v>
      </c>
      <c r="M409" s="2">
        <v>47.383580000000002</v>
      </c>
      <c r="N409" s="2">
        <v>100.5013</v>
      </c>
      <c r="O409" s="2">
        <v>19649.5</v>
      </c>
      <c r="P409" s="2">
        <v>25982.5</v>
      </c>
      <c r="Q409" s="2">
        <v>-113</v>
      </c>
      <c r="R409" s="132" t="s">
        <v>396</v>
      </c>
      <c r="S409" s="2">
        <v>11.08958</v>
      </c>
      <c r="T409" s="2">
        <v>107</v>
      </c>
      <c r="U409" s="3">
        <v>39735.877754629626</v>
      </c>
    </row>
    <row r="410" spans="1:21" s="2" customFormat="1" x14ac:dyDescent="0.2">
      <c r="A410" s="2" t="s">
        <v>397</v>
      </c>
      <c r="B410" s="2">
        <v>1.65E-3</v>
      </c>
      <c r="C410" s="2">
        <v>22.265540000000001</v>
      </c>
      <c r="D410" s="2">
        <v>0.66357999999999995</v>
      </c>
      <c r="E410" s="2">
        <v>27.42848</v>
      </c>
      <c r="F410" s="2">
        <v>0</v>
      </c>
      <c r="G410" s="2">
        <v>0.29892999999999997</v>
      </c>
      <c r="H410" s="2">
        <v>0.10741000000000001</v>
      </c>
      <c r="I410" s="2">
        <v>0.69833000000000001</v>
      </c>
      <c r="J410" s="2">
        <v>0.11713</v>
      </c>
      <c r="K410" s="2">
        <v>1.7101</v>
      </c>
      <c r="L410" s="2">
        <v>2.1940000000000001E-2</v>
      </c>
      <c r="M410" s="2">
        <v>47.54251</v>
      </c>
      <c r="N410" s="2">
        <v>100.8556</v>
      </c>
      <c r="O410" s="2">
        <v>19650.3</v>
      </c>
      <c r="P410" s="2">
        <v>25970.799999999999</v>
      </c>
      <c r="Q410" s="2">
        <v>-113</v>
      </c>
      <c r="R410" s="132" t="s">
        <v>396</v>
      </c>
      <c r="S410" s="2">
        <v>11.132379999999999</v>
      </c>
      <c r="T410" s="2">
        <v>108</v>
      </c>
      <c r="U410" s="3">
        <v>39735.88076388889</v>
      </c>
    </row>
    <row r="411" spans="1:21" s="2" customFormat="1" x14ac:dyDescent="0.2">
      <c r="A411" s="2" t="s">
        <v>398</v>
      </c>
      <c r="B411" s="2">
        <v>7.1300000000000001E-3</v>
      </c>
      <c r="C411" s="2">
        <v>22.189170000000001</v>
      </c>
      <c r="D411" s="2">
        <v>0.66405999999999998</v>
      </c>
      <c r="E411" s="2">
        <v>27.51501</v>
      </c>
      <c r="F411" s="2">
        <v>1.2099999999999999E-3</v>
      </c>
      <c r="G411" s="2">
        <v>0.27489000000000002</v>
      </c>
      <c r="H411" s="2">
        <v>0.10675999999999999</v>
      </c>
      <c r="I411" s="2">
        <v>0.69674999999999998</v>
      </c>
      <c r="J411" s="2">
        <v>0.13513</v>
      </c>
      <c r="K411" s="2">
        <v>1.72716</v>
      </c>
      <c r="L411" s="2">
        <v>0</v>
      </c>
      <c r="M411" s="2">
        <v>47.584510000000002</v>
      </c>
      <c r="N411" s="2">
        <v>100.90179999999999</v>
      </c>
      <c r="O411" s="2">
        <v>19651</v>
      </c>
      <c r="P411" s="2">
        <v>25959</v>
      </c>
      <c r="Q411" s="2">
        <v>-113</v>
      </c>
      <c r="R411" s="132" t="s">
        <v>396</v>
      </c>
      <c r="S411" s="2">
        <v>11.134650000000001</v>
      </c>
      <c r="T411" s="2">
        <v>109</v>
      </c>
      <c r="U411" s="3">
        <v>39735.883773148147</v>
      </c>
    </row>
    <row r="412" spans="1:21" s="2" customFormat="1" x14ac:dyDescent="0.2">
      <c r="R412" s="132"/>
    </row>
    <row r="413" spans="1:21" s="1" customFormat="1" ht="13.2" x14ac:dyDescent="0.25">
      <c r="A413" s="5" t="s">
        <v>483</v>
      </c>
      <c r="R413" s="4"/>
    </row>
    <row r="414" spans="1:21" x14ac:dyDescent="0.2">
      <c r="A414" s="2" t="s">
        <v>0</v>
      </c>
      <c r="B414" s="2" t="s">
        <v>399</v>
      </c>
      <c r="C414" s="2" t="s">
        <v>400</v>
      </c>
      <c r="D414" s="2" t="s">
        <v>401</v>
      </c>
      <c r="E414" s="2" t="s">
        <v>402</v>
      </c>
      <c r="F414" s="2" t="s">
        <v>544</v>
      </c>
      <c r="G414" s="2" t="s">
        <v>404</v>
      </c>
      <c r="H414" s="2" t="s">
        <v>405</v>
      </c>
      <c r="I414" s="2" t="s">
        <v>406</v>
      </c>
      <c r="J414" s="2" t="s">
        <v>407</v>
      </c>
      <c r="K414" s="2" t="s">
        <v>408</v>
      </c>
      <c r="L414" s="2" t="s">
        <v>409</v>
      </c>
      <c r="M414" s="2" t="s">
        <v>410</v>
      </c>
      <c r="N414" s="2" t="s">
        <v>12</v>
      </c>
      <c r="O414" s="2" t="s">
        <v>13</v>
      </c>
      <c r="P414" s="2" t="s">
        <v>14</v>
      </c>
      <c r="Q414" s="2" t="s">
        <v>15</v>
      </c>
      <c r="R414" s="132" t="s">
        <v>18</v>
      </c>
      <c r="S414" s="2" t="s">
        <v>20</v>
      </c>
      <c r="T414" s="2" t="s">
        <v>21</v>
      </c>
      <c r="U414" s="2" t="s">
        <v>22</v>
      </c>
    </row>
    <row r="415" spans="1:21" x14ac:dyDescent="0.2">
      <c r="A415" s="2" t="s">
        <v>23</v>
      </c>
      <c r="B415" s="2">
        <v>7.2300000000000003E-3</v>
      </c>
      <c r="C415" s="2">
        <v>19.832439999999998</v>
      </c>
      <c r="D415" s="2">
        <v>6.7009299999999996</v>
      </c>
      <c r="E415" s="2">
        <v>23.872029999999999</v>
      </c>
      <c r="F415" s="2">
        <v>4.4200000000000003E-3</v>
      </c>
      <c r="G415" s="2">
        <v>0.32522000000000001</v>
      </c>
      <c r="H415" s="2">
        <v>1.4074800000000001</v>
      </c>
      <c r="I415" s="2">
        <v>0.78330999999999995</v>
      </c>
      <c r="J415" s="2">
        <v>6.3969999999999999E-2</v>
      </c>
      <c r="K415" s="2">
        <v>0.37734000000000001</v>
      </c>
      <c r="L415" s="2">
        <v>3.031E-2</v>
      </c>
      <c r="M415" s="2">
        <v>47.790129999999998</v>
      </c>
      <c r="N415" s="2">
        <v>101.1948</v>
      </c>
      <c r="O415" s="2">
        <v>-8361</v>
      </c>
      <c r="P415" s="2">
        <v>-119</v>
      </c>
      <c r="Q415" s="2">
        <v>277</v>
      </c>
      <c r="R415" s="132" t="s">
        <v>486</v>
      </c>
      <c r="S415" s="2">
        <v>11.10303</v>
      </c>
      <c r="T415" s="2">
        <v>1</v>
      </c>
      <c r="U415" s="2" t="s">
        <v>487</v>
      </c>
    </row>
    <row r="416" spans="1:21" x14ac:dyDescent="0.2">
      <c r="A416" s="2" t="s">
        <v>30</v>
      </c>
      <c r="B416" s="2">
        <v>0.41859000000000002</v>
      </c>
      <c r="C416" s="2">
        <v>18.645019999999999</v>
      </c>
      <c r="D416" s="2">
        <v>4.9794900000000002</v>
      </c>
      <c r="E416" s="2">
        <v>22.717639999999999</v>
      </c>
      <c r="F416" s="2">
        <v>0</v>
      </c>
      <c r="G416" s="2">
        <v>1.40595</v>
      </c>
      <c r="H416" s="2">
        <v>1.3876200000000001</v>
      </c>
      <c r="I416" s="2">
        <v>0.78400000000000003</v>
      </c>
      <c r="J416" s="2">
        <v>0.10054</v>
      </c>
      <c r="K416" s="2">
        <v>2.9344199999999998</v>
      </c>
      <c r="L416" s="2">
        <v>2.963E-2</v>
      </c>
      <c r="M416" s="2">
        <v>45.456429999999997</v>
      </c>
      <c r="N416" s="2">
        <v>98.859319999999997</v>
      </c>
      <c r="O416" s="2">
        <v>-8465</v>
      </c>
      <c r="P416" s="2">
        <v>-26</v>
      </c>
      <c r="Q416" s="2">
        <v>277</v>
      </c>
      <c r="R416" s="132" t="s">
        <v>488</v>
      </c>
      <c r="S416" s="2">
        <v>11.318250000000001</v>
      </c>
      <c r="T416" s="2">
        <v>2</v>
      </c>
      <c r="U416" s="2" t="s">
        <v>489</v>
      </c>
    </row>
    <row r="417" spans="1:21" x14ac:dyDescent="0.2">
      <c r="A417" s="2" t="s">
        <v>36</v>
      </c>
      <c r="B417" s="2">
        <v>0</v>
      </c>
      <c r="C417" s="2">
        <v>20.184699999999999</v>
      </c>
      <c r="D417" s="2">
        <v>6.1302199999999996</v>
      </c>
      <c r="E417" s="2">
        <v>23.977530000000002</v>
      </c>
      <c r="F417" s="2">
        <v>3.15E-3</v>
      </c>
      <c r="G417" s="2">
        <v>0.45484999999999998</v>
      </c>
      <c r="H417" s="2">
        <v>1.30627</v>
      </c>
      <c r="I417" s="2">
        <v>0.65747</v>
      </c>
      <c r="J417" s="2">
        <v>4.6710000000000002E-2</v>
      </c>
      <c r="K417" s="2">
        <v>0.37141999999999997</v>
      </c>
      <c r="L417" s="2">
        <v>2.58E-2</v>
      </c>
      <c r="M417" s="2">
        <v>47.547199999999997</v>
      </c>
      <c r="N417" s="2">
        <v>100.70529999999999</v>
      </c>
      <c r="O417" s="2">
        <v>-8160</v>
      </c>
      <c r="P417" s="2">
        <v>235</v>
      </c>
      <c r="Q417" s="2">
        <v>277</v>
      </c>
      <c r="R417" s="132" t="s">
        <v>490</v>
      </c>
      <c r="S417" s="2">
        <v>11.03138</v>
      </c>
      <c r="T417" s="2">
        <v>3</v>
      </c>
      <c r="U417" s="2" t="s">
        <v>491</v>
      </c>
    </row>
    <row r="418" spans="1:21" x14ac:dyDescent="0.2">
      <c r="A418" s="2" t="s">
        <v>39</v>
      </c>
      <c r="B418" s="2">
        <v>7.45E-3</v>
      </c>
      <c r="C418" s="2">
        <v>33.856769999999997</v>
      </c>
      <c r="D418" s="2">
        <v>4.0230000000000002E-2</v>
      </c>
      <c r="E418" s="2">
        <v>19.983550000000001</v>
      </c>
      <c r="F418" s="2">
        <v>0</v>
      </c>
      <c r="G418" s="2">
        <v>0.11922000000000001</v>
      </c>
      <c r="H418" s="2">
        <v>9.708E-2</v>
      </c>
      <c r="I418" s="2">
        <v>9.0060000000000001E-2</v>
      </c>
      <c r="J418" s="2">
        <v>4.768E-2</v>
      </c>
      <c r="K418" s="2">
        <v>0.98155000000000003</v>
      </c>
      <c r="L418" s="2">
        <v>6.4999999999999997E-4</v>
      </c>
      <c r="M418" s="2">
        <v>45.53651</v>
      </c>
      <c r="N418" s="2">
        <v>100.7608</v>
      </c>
      <c r="O418" s="2">
        <v>-8244</v>
      </c>
      <c r="P418" s="2">
        <v>-3</v>
      </c>
      <c r="Q418" s="2">
        <v>277</v>
      </c>
      <c r="R418" s="132" t="s">
        <v>492</v>
      </c>
      <c r="S418" s="2">
        <v>10.842700000000001</v>
      </c>
      <c r="T418" s="2">
        <v>4</v>
      </c>
      <c r="U418" s="2" t="s">
        <v>493</v>
      </c>
    </row>
    <row r="419" spans="1:21" x14ac:dyDescent="0.2">
      <c r="A419" s="2" t="s">
        <v>43</v>
      </c>
      <c r="B419" s="2">
        <v>3.8899999999999998E-3</v>
      </c>
      <c r="C419" s="2">
        <v>33.593269999999997</v>
      </c>
      <c r="D419" s="2">
        <v>1.278E-2</v>
      </c>
      <c r="E419" s="2">
        <v>20.05621</v>
      </c>
      <c r="F419" s="2">
        <v>7.5700000000000003E-3</v>
      </c>
      <c r="G419" s="2">
        <v>0.11210000000000001</v>
      </c>
      <c r="H419" s="2">
        <v>5.5939999999999997E-2</v>
      </c>
      <c r="I419" s="2">
        <v>3.5450000000000002E-2</v>
      </c>
      <c r="J419" s="2">
        <v>8.6550000000000002E-2</v>
      </c>
      <c r="K419" s="2">
        <v>1.3168500000000001</v>
      </c>
      <c r="L419" s="2">
        <v>1.1849999999999999E-2</v>
      </c>
      <c r="M419" s="2">
        <v>45.492600000000003</v>
      </c>
      <c r="N419" s="2">
        <v>100.7851</v>
      </c>
      <c r="O419" s="2">
        <v>-8290</v>
      </c>
      <c r="P419" s="2">
        <v>22</v>
      </c>
      <c r="Q419" s="2">
        <v>277</v>
      </c>
      <c r="R419" s="132" t="s">
        <v>494</v>
      </c>
      <c r="S419" s="2">
        <v>10.89227</v>
      </c>
      <c r="T419" s="2">
        <v>5</v>
      </c>
      <c r="U419" s="2" t="s">
        <v>495</v>
      </c>
    </row>
    <row r="420" spans="1:21" x14ac:dyDescent="0.2">
      <c r="A420" s="2" t="s">
        <v>48</v>
      </c>
      <c r="B420" s="2">
        <v>0</v>
      </c>
      <c r="C420" s="2">
        <v>33.693069999999999</v>
      </c>
      <c r="D420" s="2">
        <v>3.7609999999999998E-2</v>
      </c>
      <c r="E420" s="2">
        <v>19.969840000000001</v>
      </c>
      <c r="F420" s="2">
        <v>0</v>
      </c>
      <c r="G420" s="2">
        <v>8.9770000000000003E-2</v>
      </c>
      <c r="H420" s="2">
        <v>8.3049999999999999E-2</v>
      </c>
      <c r="I420" s="2">
        <v>7.2550000000000003E-2</v>
      </c>
      <c r="J420" s="2">
        <v>8.8249999999999995E-2</v>
      </c>
      <c r="K420" s="2">
        <v>1.4057999999999999</v>
      </c>
      <c r="L420" s="2">
        <v>0</v>
      </c>
      <c r="M420" s="2">
        <v>45.512039999999999</v>
      </c>
      <c r="N420" s="2">
        <v>100.952</v>
      </c>
      <c r="O420" s="2">
        <v>-8461</v>
      </c>
      <c r="P420" s="2">
        <v>152</v>
      </c>
      <c r="Q420" s="2">
        <v>277</v>
      </c>
      <c r="R420" s="132" t="s">
        <v>496</v>
      </c>
      <c r="S420" s="2">
        <v>10.92033</v>
      </c>
      <c r="T420" s="2">
        <v>6</v>
      </c>
      <c r="U420" s="2" t="s">
        <v>497</v>
      </c>
    </row>
    <row r="421" spans="1:21" x14ac:dyDescent="0.2">
      <c r="A421" s="2" t="s">
        <v>53</v>
      </c>
      <c r="B421" s="2">
        <v>0.16622000000000001</v>
      </c>
      <c r="C421" s="2">
        <v>0.12445000000000001</v>
      </c>
      <c r="D421" s="2">
        <v>19.326589999999999</v>
      </c>
      <c r="E421" s="2">
        <v>20.259609999999999</v>
      </c>
      <c r="F421" s="2">
        <v>1.5100000000000001E-3</v>
      </c>
      <c r="G421" s="2">
        <v>14.128970000000001</v>
      </c>
      <c r="H421" s="2">
        <v>5.3299999999999997E-3</v>
      </c>
      <c r="I421" s="2">
        <v>2.7490000000000001E-2</v>
      </c>
      <c r="J421" s="2">
        <v>9.8300000000000002E-3</v>
      </c>
      <c r="K421" s="2">
        <v>0.1452</v>
      </c>
      <c r="L421" s="2">
        <v>0</v>
      </c>
      <c r="M421" s="2">
        <v>46.111820000000002</v>
      </c>
      <c r="N421" s="2">
        <v>100.307</v>
      </c>
      <c r="O421" s="2">
        <v>-8413</v>
      </c>
      <c r="P421" s="2">
        <v>95</v>
      </c>
      <c r="Q421" s="2">
        <v>277</v>
      </c>
      <c r="R421" s="132" t="s">
        <v>498</v>
      </c>
      <c r="S421" s="2">
        <v>11.9398</v>
      </c>
      <c r="T421" s="2">
        <v>7</v>
      </c>
      <c r="U421" s="2" t="s">
        <v>499</v>
      </c>
    </row>
    <row r="422" spans="1:21" x14ac:dyDescent="0.2">
      <c r="A422" s="2" t="s">
        <v>59</v>
      </c>
      <c r="B422" s="2">
        <v>0.36123</v>
      </c>
      <c r="C422" s="2">
        <v>1.2361200000000001</v>
      </c>
      <c r="D422" s="2">
        <v>18.395790000000002</v>
      </c>
      <c r="E422" s="2">
        <v>20.475829999999998</v>
      </c>
      <c r="F422" s="2">
        <v>4.2500000000000003E-3</v>
      </c>
      <c r="G422" s="2">
        <v>12.8802</v>
      </c>
      <c r="H422" s="2">
        <v>2.5680000000000001E-2</v>
      </c>
      <c r="I422" s="2">
        <v>1.329E-2</v>
      </c>
      <c r="J422" s="2">
        <v>1.1270000000000001E-2</v>
      </c>
      <c r="K422" s="2">
        <v>0.43640000000000001</v>
      </c>
      <c r="L422" s="2">
        <v>0</v>
      </c>
      <c r="M422" s="2">
        <v>45.928939999999997</v>
      </c>
      <c r="N422" s="2">
        <v>99.769000000000005</v>
      </c>
      <c r="O422" s="2">
        <v>-8350</v>
      </c>
      <c r="P422" s="2">
        <v>138</v>
      </c>
      <c r="Q422" s="2">
        <v>276</v>
      </c>
      <c r="R422" s="132" t="s">
        <v>500</v>
      </c>
      <c r="S422" s="2">
        <v>11.82028</v>
      </c>
      <c r="T422" s="2">
        <v>8</v>
      </c>
      <c r="U422" s="2" t="s">
        <v>501</v>
      </c>
    </row>
    <row r="423" spans="1:21" x14ac:dyDescent="0.2">
      <c r="A423" s="2" t="s">
        <v>65</v>
      </c>
      <c r="B423" s="2">
        <v>0.63119999999999998</v>
      </c>
      <c r="C423" s="2">
        <v>0.14471999999999999</v>
      </c>
      <c r="D423" s="2">
        <v>18.84825</v>
      </c>
      <c r="E423" s="2">
        <v>20.819959999999998</v>
      </c>
      <c r="F423" s="2">
        <v>0</v>
      </c>
      <c r="G423" s="2">
        <v>12.924239999999999</v>
      </c>
      <c r="H423" s="2">
        <v>8.4600000000000005E-3</v>
      </c>
      <c r="I423" s="2">
        <v>2.4340000000000001E-2</v>
      </c>
      <c r="J423" s="2">
        <v>0</v>
      </c>
      <c r="K423" s="2">
        <v>0.18637999999999999</v>
      </c>
      <c r="L423" s="2">
        <v>2.7640000000000001E-2</v>
      </c>
      <c r="M423" s="2">
        <v>46.036610000000003</v>
      </c>
      <c r="N423" s="2">
        <v>99.651799999999994</v>
      </c>
      <c r="O423" s="2">
        <v>-8242</v>
      </c>
      <c r="P423" s="2">
        <v>255</v>
      </c>
      <c r="Q423" s="2">
        <v>276</v>
      </c>
      <c r="R423" s="132" t="s">
        <v>502</v>
      </c>
      <c r="S423" s="2">
        <v>11.78307</v>
      </c>
      <c r="T423" s="2">
        <v>9</v>
      </c>
      <c r="U423" s="2" t="s">
        <v>503</v>
      </c>
    </row>
    <row r="424" spans="1:21" x14ac:dyDescent="0.2">
      <c r="A424" s="2" t="s">
        <v>73</v>
      </c>
      <c r="B424" s="2">
        <v>0.39348</v>
      </c>
      <c r="C424" s="2">
        <v>0.22653999999999999</v>
      </c>
      <c r="D424" s="2">
        <v>18.94923</v>
      </c>
      <c r="E424" s="2">
        <v>20.608730000000001</v>
      </c>
      <c r="F424" s="2">
        <v>3.3800000000000002E-3</v>
      </c>
      <c r="G424" s="2">
        <v>13.494999999999999</v>
      </c>
      <c r="H424" s="2">
        <v>2.2300000000000002E-3</v>
      </c>
      <c r="I424" s="2">
        <v>0</v>
      </c>
      <c r="J424" s="2">
        <v>0</v>
      </c>
      <c r="K424" s="2">
        <v>5.9299999999999999E-2</v>
      </c>
      <c r="L424" s="2">
        <v>2.63E-2</v>
      </c>
      <c r="M424" s="2">
        <v>46.035449999999997</v>
      </c>
      <c r="N424" s="2">
        <v>99.799639999999997</v>
      </c>
      <c r="O424" s="2">
        <v>-8387</v>
      </c>
      <c r="P424" s="2">
        <v>28</v>
      </c>
      <c r="Q424" s="2">
        <v>276</v>
      </c>
      <c r="R424" s="132" t="s">
        <v>504</v>
      </c>
      <c r="S424" s="2">
        <v>11.822290000000001</v>
      </c>
      <c r="T424" s="2">
        <v>10</v>
      </c>
      <c r="U424" s="2" t="s">
        <v>505</v>
      </c>
    </row>
    <row r="425" spans="1:21" x14ac:dyDescent="0.2">
      <c r="A425" s="2" t="s">
        <v>81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-8546</v>
      </c>
      <c r="P425" s="2">
        <v>8</v>
      </c>
      <c r="Q425" s="2">
        <v>276</v>
      </c>
      <c r="R425" s="132" t="s">
        <v>506</v>
      </c>
      <c r="S425" s="2">
        <v>-3.0000000000000001E-5</v>
      </c>
      <c r="T425" s="2">
        <v>11</v>
      </c>
      <c r="U425" s="2" t="s">
        <v>507</v>
      </c>
    </row>
    <row r="426" spans="1:21" x14ac:dyDescent="0.2">
      <c r="A426" s="2" t="s">
        <v>87</v>
      </c>
      <c r="B426" s="2">
        <v>5.9800000000000001E-3</v>
      </c>
      <c r="C426" s="2">
        <v>15.56765</v>
      </c>
      <c r="D426" s="2">
        <v>37.81156</v>
      </c>
      <c r="E426" s="2">
        <v>0.15936</v>
      </c>
      <c r="F426" s="2">
        <v>0</v>
      </c>
      <c r="G426" s="2">
        <v>9.4520000000000007E-2</v>
      </c>
      <c r="H426" s="2">
        <v>0.10817</v>
      </c>
      <c r="I426" s="2">
        <v>0.56179000000000001</v>
      </c>
      <c r="J426" s="2">
        <v>2.273E-2</v>
      </c>
      <c r="K426" s="2">
        <v>1.3359300000000001</v>
      </c>
      <c r="L426" s="2">
        <v>0</v>
      </c>
      <c r="M426" s="2">
        <v>44.821680000000001</v>
      </c>
      <c r="N426" s="2">
        <v>100.4894</v>
      </c>
      <c r="O426" s="2">
        <v>-8437</v>
      </c>
      <c r="P426" s="2">
        <v>76</v>
      </c>
      <c r="Q426" s="2">
        <v>276</v>
      </c>
      <c r="R426" s="132" t="s">
        <v>508</v>
      </c>
      <c r="S426" s="2">
        <v>10.9209</v>
      </c>
      <c r="T426" s="2">
        <v>12</v>
      </c>
      <c r="U426" s="2" t="s">
        <v>509</v>
      </c>
    </row>
    <row r="427" spans="1:21" x14ac:dyDescent="0.2">
      <c r="A427" s="2" t="s">
        <v>92</v>
      </c>
      <c r="B427" s="2">
        <v>3.2599999999999999E-3</v>
      </c>
      <c r="C427" s="2">
        <v>20.099209999999999</v>
      </c>
      <c r="D427" s="2">
        <v>5.8791500000000001</v>
      </c>
      <c r="E427" s="2">
        <v>24.0534</v>
      </c>
      <c r="F427" s="2">
        <v>0</v>
      </c>
      <c r="G427" s="2">
        <v>0.45844000000000001</v>
      </c>
      <c r="H427" s="2">
        <v>1.4258</v>
      </c>
      <c r="I427" s="2">
        <v>0.84758</v>
      </c>
      <c r="J427" s="2">
        <v>4.6580000000000003E-2</v>
      </c>
      <c r="K427" s="2">
        <v>0.39068000000000003</v>
      </c>
      <c r="L427" s="2">
        <v>0</v>
      </c>
      <c r="M427" s="2">
        <v>47.502249999999997</v>
      </c>
      <c r="N427" s="2">
        <v>100.7064</v>
      </c>
      <c r="O427" s="2">
        <v>-8469</v>
      </c>
      <c r="P427" s="2">
        <v>-402</v>
      </c>
      <c r="Q427" s="2">
        <v>276</v>
      </c>
      <c r="R427" s="132" t="s">
        <v>510</v>
      </c>
      <c r="S427" s="2">
        <v>11.05326</v>
      </c>
      <c r="T427" s="2">
        <v>13</v>
      </c>
      <c r="U427" s="2" t="s">
        <v>511</v>
      </c>
    </row>
    <row r="428" spans="1:21" x14ac:dyDescent="0.2">
      <c r="A428" s="2" t="s">
        <v>97</v>
      </c>
      <c r="B428" s="2">
        <v>9.2899999999999996E-3</v>
      </c>
      <c r="C428" s="2">
        <v>14.569900000000001</v>
      </c>
      <c r="D428" s="2">
        <v>36.529829999999997</v>
      </c>
      <c r="E428" s="2">
        <v>0.17838000000000001</v>
      </c>
      <c r="F428" s="2">
        <v>0</v>
      </c>
      <c r="G428" s="2">
        <v>3.78E-2</v>
      </c>
      <c r="H428" s="2">
        <v>0.26632</v>
      </c>
      <c r="I428" s="2">
        <v>1.3938600000000001</v>
      </c>
      <c r="J428" s="2">
        <v>7.4090000000000003E-2</v>
      </c>
      <c r="K428" s="2">
        <v>3.9541900000000001</v>
      </c>
      <c r="L428" s="2">
        <v>0</v>
      </c>
      <c r="M428" s="2">
        <v>44.274639999999998</v>
      </c>
      <c r="N428" s="2">
        <v>101.28830000000001</v>
      </c>
      <c r="O428" s="2">
        <v>-8450</v>
      </c>
      <c r="P428" s="2">
        <v>-375</v>
      </c>
      <c r="Q428" s="2">
        <v>276</v>
      </c>
      <c r="R428" s="132" t="s">
        <v>512</v>
      </c>
      <c r="S428" s="2">
        <v>11.50709</v>
      </c>
      <c r="T428" s="2">
        <v>14</v>
      </c>
      <c r="U428" s="2" t="s">
        <v>513</v>
      </c>
    </row>
    <row r="429" spans="1:21" x14ac:dyDescent="0.2">
      <c r="A429" s="2" t="s">
        <v>103</v>
      </c>
      <c r="B429" s="2">
        <v>0.73541999999999996</v>
      </c>
      <c r="C429" s="2">
        <v>0.14082</v>
      </c>
      <c r="D429" s="2">
        <v>18.50365</v>
      </c>
      <c r="E429" s="2">
        <v>21.053509999999999</v>
      </c>
      <c r="F429" s="2">
        <v>0</v>
      </c>
      <c r="G429" s="2">
        <v>13.27186</v>
      </c>
      <c r="H429" s="2">
        <v>2.137E-2</v>
      </c>
      <c r="I429" s="2">
        <v>4.4310000000000002E-2</v>
      </c>
      <c r="J429" s="2">
        <v>1.65E-3</v>
      </c>
      <c r="K429" s="2">
        <v>0.14627000000000001</v>
      </c>
      <c r="L429" s="2">
        <v>0</v>
      </c>
      <c r="M429" s="2">
        <v>46.168529999999997</v>
      </c>
      <c r="N429" s="2">
        <v>100.0874</v>
      </c>
      <c r="O429" s="2">
        <v>-8474</v>
      </c>
      <c r="P429" s="2">
        <v>-375</v>
      </c>
      <c r="Q429" s="2">
        <v>276</v>
      </c>
      <c r="R429" s="132" t="s">
        <v>514</v>
      </c>
      <c r="S429" s="2">
        <v>11.85209</v>
      </c>
      <c r="T429" s="2">
        <v>15</v>
      </c>
      <c r="U429" s="2" t="s">
        <v>515</v>
      </c>
    </row>
    <row r="430" spans="1:21" x14ac:dyDescent="0.2">
      <c r="A430" s="2" t="s">
        <v>108</v>
      </c>
      <c r="B430" s="2">
        <v>1.8200000000000001E-2</v>
      </c>
      <c r="C430" s="2">
        <v>16.577300000000001</v>
      </c>
      <c r="D430" s="2">
        <v>36.45778</v>
      </c>
      <c r="E430" s="2">
        <v>1.0125599999999999</v>
      </c>
      <c r="F430" s="2">
        <v>3.4199999999999999E-3</v>
      </c>
      <c r="G430" s="2">
        <v>3.6839999999999998E-2</v>
      </c>
      <c r="H430" s="2">
        <v>0.18268000000000001</v>
      </c>
      <c r="I430" s="2">
        <v>0.92945</v>
      </c>
      <c r="J430" s="2">
        <v>4.2619999999999998E-2</v>
      </c>
      <c r="K430" s="2">
        <v>0.51870000000000005</v>
      </c>
      <c r="L430" s="2">
        <v>0</v>
      </c>
      <c r="M430" s="2">
        <v>45.232439999999997</v>
      </c>
      <c r="N430" s="2">
        <v>101.012</v>
      </c>
      <c r="O430" s="2">
        <v>-8236</v>
      </c>
      <c r="P430" s="2">
        <v>-399</v>
      </c>
      <c r="Q430" s="2">
        <v>276</v>
      </c>
      <c r="R430" s="132" t="s">
        <v>516</v>
      </c>
      <c r="S430" s="2">
        <v>10.90724</v>
      </c>
      <c r="T430" s="2">
        <v>16</v>
      </c>
      <c r="U430" s="2" t="s">
        <v>517</v>
      </c>
    </row>
    <row r="431" spans="1:21" x14ac:dyDescent="0.2">
      <c r="A431" s="2" t="s">
        <v>114</v>
      </c>
      <c r="B431" s="2">
        <v>5.1900000000000002E-3</v>
      </c>
      <c r="C431" s="2">
        <v>19.90483</v>
      </c>
      <c r="D431" s="2">
        <v>6.9730499999999997</v>
      </c>
      <c r="E431" s="2">
        <v>23.56146</v>
      </c>
      <c r="F431" s="2">
        <v>0</v>
      </c>
      <c r="G431" s="2">
        <v>0.31841999999999998</v>
      </c>
      <c r="H431" s="2">
        <v>1.1145099999999999</v>
      </c>
      <c r="I431" s="2">
        <v>0.82499999999999996</v>
      </c>
      <c r="J431" s="2">
        <v>5.1810000000000002E-2</v>
      </c>
      <c r="K431" s="2">
        <v>0.42797000000000002</v>
      </c>
      <c r="L431" s="2">
        <v>0</v>
      </c>
      <c r="M431" s="2">
        <v>47.523420000000002</v>
      </c>
      <c r="N431" s="2">
        <v>100.70569999999999</v>
      </c>
      <c r="O431" s="2">
        <v>-8053</v>
      </c>
      <c r="P431" s="2">
        <v>-24</v>
      </c>
      <c r="Q431" s="2">
        <v>276</v>
      </c>
      <c r="R431" s="132" t="s">
        <v>518</v>
      </c>
      <c r="S431" s="2">
        <v>11.020390000000001</v>
      </c>
      <c r="T431" s="2">
        <v>17</v>
      </c>
      <c r="U431" s="2" t="s">
        <v>519</v>
      </c>
    </row>
    <row r="433" spans="1:21" x14ac:dyDescent="0.2">
      <c r="A433" s="2" t="s">
        <v>0</v>
      </c>
      <c r="B433" s="2" t="s">
        <v>399</v>
      </c>
      <c r="C433" s="2" t="s">
        <v>400</v>
      </c>
      <c r="D433" s="2" t="s">
        <v>401</v>
      </c>
      <c r="E433" s="2" t="s">
        <v>402</v>
      </c>
      <c r="F433" s="2" t="s">
        <v>544</v>
      </c>
      <c r="G433" s="2" t="s">
        <v>404</v>
      </c>
      <c r="H433" s="2" t="s">
        <v>405</v>
      </c>
      <c r="I433" s="2" t="s">
        <v>406</v>
      </c>
      <c r="J433" s="2" t="s">
        <v>407</v>
      </c>
      <c r="K433" s="2" t="s">
        <v>408</v>
      </c>
      <c r="L433" s="2" t="s">
        <v>409</v>
      </c>
      <c r="M433" s="2" t="s">
        <v>410</v>
      </c>
      <c r="N433" s="2" t="s">
        <v>12</v>
      </c>
      <c r="O433" s="2" t="s">
        <v>13</v>
      </c>
      <c r="P433" s="2" t="s">
        <v>14</v>
      </c>
      <c r="Q433" s="2" t="s">
        <v>15</v>
      </c>
      <c r="R433" s="132" t="s">
        <v>18</v>
      </c>
      <c r="S433" s="2" t="s">
        <v>20</v>
      </c>
      <c r="T433" s="2" t="s">
        <v>21</v>
      </c>
      <c r="U433" s="2" t="s">
        <v>22</v>
      </c>
    </row>
    <row r="434" spans="1:21" x14ac:dyDescent="0.2">
      <c r="A434" s="2" t="s">
        <v>23</v>
      </c>
      <c r="B434" s="2">
        <v>2.9517199999999999</v>
      </c>
      <c r="C434" s="2">
        <v>3.2682199999999999</v>
      </c>
      <c r="D434" s="2">
        <v>12.14578</v>
      </c>
      <c r="E434" s="2">
        <v>25.562259999999998</v>
      </c>
      <c r="F434" s="2">
        <v>1.124E-2</v>
      </c>
      <c r="G434" s="2">
        <v>8.0636200000000002</v>
      </c>
      <c r="H434" s="2">
        <v>0.32440000000000002</v>
      </c>
      <c r="I434" s="2">
        <v>0.13150000000000001</v>
      </c>
      <c r="J434" s="2">
        <v>0.17344999999999999</v>
      </c>
      <c r="K434" s="2">
        <v>1.30796</v>
      </c>
      <c r="L434" s="2">
        <v>2.6929999999999999E-2</v>
      </c>
      <c r="M434" s="2">
        <v>47.050660000000001</v>
      </c>
      <c r="N434" s="2">
        <v>101.0177</v>
      </c>
      <c r="O434" s="2">
        <v>19556</v>
      </c>
      <c r="P434" s="2">
        <v>26309</v>
      </c>
      <c r="Q434" s="2">
        <v>221</v>
      </c>
      <c r="R434" s="132" t="s">
        <v>520</v>
      </c>
      <c r="S434" s="2">
        <v>11.7469</v>
      </c>
      <c r="T434" s="2">
        <v>1</v>
      </c>
      <c r="U434" s="2" t="s">
        <v>521</v>
      </c>
    </row>
    <row r="435" spans="1:21" x14ac:dyDescent="0.2">
      <c r="A435" s="2" t="s">
        <v>30</v>
      </c>
      <c r="B435" s="2">
        <v>3.2410000000000001E-2</v>
      </c>
      <c r="C435" s="2">
        <v>10.865170000000001</v>
      </c>
      <c r="D435" s="2">
        <v>4.9594699999999996</v>
      </c>
      <c r="E435" s="2">
        <v>22.997869999999999</v>
      </c>
      <c r="F435" s="2">
        <v>3.3300000000000001E-3</v>
      </c>
      <c r="G435" s="2">
        <v>13.346550000000001</v>
      </c>
      <c r="H435" s="2">
        <v>0.62056999999999995</v>
      </c>
      <c r="I435" s="2">
        <v>1.47699</v>
      </c>
      <c r="J435" s="2">
        <v>0.22833000000000001</v>
      </c>
      <c r="K435" s="2">
        <v>1.3373600000000001</v>
      </c>
      <c r="L435" s="2">
        <v>7.79E-3</v>
      </c>
      <c r="M435" s="2">
        <v>44.658709999999999</v>
      </c>
      <c r="N435" s="2">
        <v>100.53449999999999</v>
      </c>
      <c r="O435" s="2">
        <v>19792</v>
      </c>
      <c r="P435" s="2">
        <v>26256</v>
      </c>
      <c r="Q435" s="2">
        <v>221</v>
      </c>
      <c r="R435" s="132" t="s">
        <v>522</v>
      </c>
      <c r="S435" s="2">
        <v>12.3123</v>
      </c>
      <c r="T435" s="2">
        <v>2</v>
      </c>
      <c r="U435" s="2" t="s">
        <v>523</v>
      </c>
    </row>
    <row r="436" spans="1:21" x14ac:dyDescent="0.2">
      <c r="A436" s="2" t="s">
        <v>36</v>
      </c>
      <c r="B436" s="2">
        <v>3.8710000000000001E-2</v>
      </c>
      <c r="C436" s="2">
        <v>11.0739</v>
      </c>
      <c r="D436" s="2">
        <v>4.9890100000000004</v>
      </c>
      <c r="E436" s="2">
        <v>23.127050000000001</v>
      </c>
      <c r="F436" s="2">
        <v>1.086E-2</v>
      </c>
      <c r="G436" s="2">
        <v>12.82973</v>
      </c>
      <c r="H436" s="2">
        <v>0.48397000000000001</v>
      </c>
      <c r="I436" s="2">
        <v>1.4263399999999999</v>
      </c>
      <c r="J436" s="2">
        <v>0.2702</v>
      </c>
      <c r="K436" s="2">
        <v>1.3755200000000001</v>
      </c>
      <c r="L436" s="2">
        <v>0</v>
      </c>
      <c r="M436" s="2">
        <v>44.681179999999998</v>
      </c>
      <c r="N436" s="2">
        <v>100.3064</v>
      </c>
      <c r="O436" s="2">
        <v>19867</v>
      </c>
      <c r="P436" s="2">
        <v>26264</v>
      </c>
      <c r="Q436" s="2">
        <v>221</v>
      </c>
      <c r="R436" s="132" t="s">
        <v>524</v>
      </c>
      <c r="S436" s="2">
        <v>12.23516</v>
      </c>
      <c r="T436" s="2">
        <v>3</v>
      </c>
      <c r="U436" s="2" t="s">
        <v>525</v>
      </c>
    </row>
    <row r="437" spans="1:21" x14ac:dyDescent="0.2">
      <c r="A437" s="2" t="s">
        <v>39</v>
      </c>
      <c r="B437" s="2">
        <v>2.9540199999999999</v>
      </c>
      <c r="C437" s="2">
        <v>3.39683</v>
      </c>
      <c r="D437" s="2">
        <v>12.287839999999999</v>
      </c>
      <c r="E437" s="2">
        <v>25.33146</v>
      </c>
      <c r="F437" s="2">
        <v>0</v>
      </c>
      <c r="G437" s="2">
        <v>8.1472099999999994</v>
      </c>
      <c r="H437" s="2">
        <v>0.34184999999999999</v>
      </c>
      <c r="I437" s="2">
        <v>9.8979999999999999E-2</v>
      </c>
      <c r="J437" s="2">
        <v>0.16616</v>
      </c>
      <c r="K437" s="2">
        <v>1.2309399999999999</v>
      </c>
      <c r="L437" s="2">
        <v>5.4820000000000001E-2</v>
      </c>
      <c r="M437" s="2">
        <v>46.996020000000001</v>
      </c>
      <c r="N437" s="2">
        <v>101.0061</v>
      </c>
      <c r="O437" s="2">
        <v>19724</v>
      </c>
      <c r="P437" s="2">
        <v>26179</v>
      </c>
      <c r="Q437" s="2">
        <v>221</v>
      </c>
      <c r="R437" s="132" t="s">
        <v>526</v>
      </c>
      <c r="S437" s="2">
        <v>11.74112</v>
      </c>
      <c r="T437" s="2">
        <v>4</v>
      </c>
      <c r="U437" s="2" t="s">
        <v>527</v>
      </c>
    </row>
    <row r="438" spans="1:21" x14ac:dyDescent="0.2">
      <c r="A438" s="2" t="s">
        <v>43</v>
      </c>
      <c r="B438" s="2">
        <v>3.2230000000000002E-2</v>
      </c>
      <c r="C438" s="2">
        <v>11.16404</v>
      </c>
      <c r="D438" s="2">
        <v>4.5157299999999996</v>
      </c>
      <c r="E438" s="2">
        <v>23.260429999999999</v>
      </c>
      <c r="F438" s="2">
        <v>3.64E-3</v>
      </c>
      <c r="G438" s="2">
        <v>13.173019999999999</v>
      </c>
      <c r="H438" s="2">
        <v>0.63941000000000003</v>
      </c>
      <c r="I438" s="2">
        <v>1.5409600000000001</v>
      </c>
      <c r="J438" s="2">
        <v>0.19488</v>
      </c>
      <c r="K438" s="2">
        <v>1.3338099999999999</v>
      </c>
      <c r="L438" s="2">
        <v>3.1669999999999997E-2</v>
      </c>
      <c r="M438" s="2">
        <v>44.728830000000002</v>
      </c>
      <c r="N438" s="2">
        <v>100.6187</v>
      </c>
      <c r="O438" s="2">
        <v>19724</v>
      </c>
      <c r="P438" s="2">
        <v>26133</v>
      </c>
      <c r="Q438" s="2">
        <v>221</v>
      </c>
      <c r="R438" s="132" t="s">
        <v>528</v>
      </c>
      <c r="S438" s="2">
        <v>12.31507</v>
      </c>
      <c r="T438" s="2">
        <v>5</v>
      </c>
      <c r="U438" s="2" t="s">
        <v>529</v>
      </c>
    </row>
    <row r="439" spans="1:21" x14ac:dyDescent="0.2">
      <c r="A439" s="2" t="s">
        <v>48</v>
      </c>
      <c r="B439" s="2">
        <v>2.6136900000000001</v>
      </c>
      <c r="C439" s="2">
        <v>3.5379499999999999</v>
      </c>
      <c r="D439" s="2">
        <v>11.85943</v>
      </c>
      <c r="E439" s="2">
        <v>24.606280000000002</v>
      </c>
      <c r="F439" s="2">
        <v>1.0540000000000001E-2</v>
      </c>
      <c r="G439" s="2">
        <v>8.7268799999999995</v>
      </c>
      <c r="H439" s="2">
        <v>0.40043000000000001</v>
      </c>
      <c r="I439" s="2">
        <v>0.1706</v>
      </c>
      <c r="J439" s="2">
        <v>0.18245</v>
      </c>
      <c r="K439" s="2">
        <v>1.96651</v>
      </c>
      <c r="L439" s="2">
        <v>1.8530000000000001E-2</v>
      </c>
      <c r="M439" s="2">
        <v>46.28839</v>
      </c>
      <c r="N439" s="2">
        <v>100.3817</v>
      </c>
      <c r="O439" s="2">
        <v>20048</v>
      </c>
      <c r="P439" s="2">
        <v>25897</v>
      </c>
      <c r="Q439" s="2">
        <v>220</v>
      </c>
      <c r="R439" s="132" t="s">
        <v>530</v>
      </c>
      <c r="S439" s="2">
        <v>11.839829999999999</v>
      </c>
      <c r="T439" s="2">
        <v>6</v>
      </c>
      <c r="U439" s="2" t="s">
        <v>531</v>
      </c>
    </row>
    <row r="440" spans="1:21" x14ac:dyDescent="0.2">
      <c r="A440" s="2" t="s">
        <v>53</v>
      </c>
      <c r="B440" s="2">
        <v>1.257E-2</v>
      </c>
      <c r="C440" s="2">
        <v>31.992329999999999</v>
      </c>
      <c r="D440" s="2">
        <v>0</v>
      </c>
      <c r="E440" s="2">
        <v>19.88439</v>
      </c>
      <c r="F440" s="2">
        <v>7.6299999999999996E-3</v>
      </c>
      <c r="G440" s="2">
        <v>0.12239</v>
      </c>
      <c r="H440" s="2">
        <v>4.0699999999999998E-3</v>
      </c>
      <c r="I440" s="2">
        <v>5.7700000000000001E-2</v>
      </c>
      <c r="J440" s="2">
        <v>0.12708</v>
      </c>
      <c r="K440" s="2">
        <v>3.8887</v>
      </c>
      <c r="L440" s="2">
        <v>0</v>
      </c>
      <c r="M440" s="2">
        <v>44.953240000000001</v>
      </c>
      <c r="N440" s="2">
        <v>101.0501</v>
      </c>
      <c r="O440" s="2">
        <v>20006</v>
      </c>
      <c r="P440" s="2">
        <v>25855</v>
      </c>
      <c r="Q440" s="2">
        <v>220</v>
      </c>
      <c r="R440" s="132" t="s">
        <v>532</v>
      </c>
      <c r="S440" s="2">
        <v>11.298310000000001</v>
      </c>
      <c r="T440" s="2">
        <v>7</v>
      </c>
      <c r="U440" s="2" t="s">
        <v>533</v>
      </c>
    </row>
    <row r="441" spans="1:21" x14ac:dyDescent="0.2">
      <c r="A441" s="2" t="s">
        <v>59</v>
      </c>
      <c r="B441" s="2">
        <v>3.3160000000000002E-2</v>
      </c>
      <c r="C441" s="2">
        <v>21.972000000000001</v>
      </c>
      <c r="D441" s="2">
        <v>0.80437999999999998</v>
      </c>
      <c r="E441" s="2">
        <v>27.315919999999998</v>
      </c>
      <c r="F441" s="2">
        <v>0</v>
      </c>
      <c r="G441" s="2">
        <v>0.65307000000000004</v>
      </c>
      <c r="H441" s="2">
        <v>7.8140000000000001E-2</v>
      </c>
      <c r="I441" s="2">
        <v>0.55818000000000001</v>
      </c>
      <c r="J441" s="2">
        <v>0.10366</v>
      </c>
      <c r="K441" s="2">
        <v>1.94679</v>
      </c>
      <c r="L441" s="2">
        <v>2.4840000000000001E-2</v>
      </c>
      <c r="M441" s="2">
        <v>47.479050000000001</v>
      </c>
      <c r="N441" s="2">
        <v>100.9692</v>
      </c>
      <c r="O441" s="2">
        <v>19830</v>
      </c>
      <c r="P441" s="2">
        <v>26651</v>
      </c>
      <c r="Q441" s="2">
        <v>222</v>
      </c>
      <c r="R441" s="132" t="s">
        <v>534</v>
      </c>
      <c r="S441" s="2">
        <v>11.18817</v>
      </c>
      <c r="T441" s="2">
        <v>8</v>
      </c>
      <c r="U441" s="2" t="s">
        <v>535</v>
      </c>
    </row>
    <row r="443" spans="1:21" x14ac:dyDescent="0.2">
      <c r="A443" s="2" t="s">
        <v>0</v>
      </c>
      <c r="B443" s="2" t="s">
        <v>399</v>
      </c>
      <c r="C443" s="2" t="s">
        <v>400</v>
      </c>
      <c r="D443" s="2" t="s">
        <v>401</v>
      </c>
      <c r="E443" s="2" t="s">
        <v>402</v>
      </c>
      <c r="F443" s="2" t="s">
        <v>544</v>
      </c>
      <c r="G443" s="2" t="s">
        <v>404</v>
      </c>
      <c r="H443" s="2" t="s">
        <v>405</v>
      </c>
      <c r="I443" s="2" t="s">
        <v>406</v>
      </c>
      <c r="J443" s="2" t="s">
        <v>407</v>
      </c>
      <c r="K443" s="2" t="s">
        <v>408</v>
      </c>
      <c r="L443" s="2" t="s">
        <v>409</v>
      </c>
      <c r="M443" s="2" t="s">
        <v>410</v>
      </c>
      <c r="N443" s="2" t="s">
        <v>12</v>
      </c>
      <c r="O443" s="2" t="s">
        <v>13</v>
      </c>
      <c r="P443" s="2" t="s">
        <v>14</v>
      </c>
      <c r="Q443" s="2" t="s">
        <v>15</v>
      </c>
      <c r="R443" s="132" t="s">
        <v>18</v>
      </c>
      <c r="S443" s="2" t="s">
        <v>20</v>
      </c>
      <c r="T443" s="2" t="s">
        <v>21</v>
      </c>
      <c r="U443" s="2" t="s">
        <v>22</v>
      </c>
    </row>
    <row r="444" spans="1:21" x14ac:dyDescent="0.2">
      <c r="A444" s="2" t="s">
        <v>23</v>
      </c>
      <c r="B444" s="2">
        <v>1.1228800000000001</v>
      </c>
      <c r="C444" s="2">
        <v>0.77181</v>
      </c>
      <c r="D444" s="2">
        <v>17.21622</v>
      </c>
      <c r="E444" s="2">
        <v>21.779039999999998</v>
      </c>
      <c r="F444" s="2">
        <v>1.23E-3</v>
      </c>
      <c r="G444" s="2">
        <v>12.555529999999999</v>
      </c>
      <c r="H444" s="2">
        <v>1.123E-2</v>
      </c>
      <c r="I444" s="2">
        <v>0</v>
      </c>
      <c r="J444" s="2">
        <v>3.7289999999999997E-2</v>
      </c>
      <c r="K444" s="2">
        <v>0.92937000000000003</v>
      </c>
      <c r="L444" s="2">
        <v>1.057E-2</v>
      </c>
      <c r="M444" s="2">
        <v>46.321019999999997</v>
      </c>
      <c r="N444" s="2">
        <v>100.75620000000001</v>
      </c>
      <c r="O444" s="2">
        <v>7747</v>
      </c>
      <c r="P444" s="2">
        <v>26178</v>
      </c>
      <c r="Q444" s="2">
        <v>226</v>
      </c>
      <c r="R444" s="132" t="s">
        <v>536</v>
      </c>
      <c r="S444" s="2">
        <v>11.972899999999999</v>
      </c>
      <c r="T444" s="2">
        <v>1</v>
      </c>
      <c r="U444" s="2" t="s">
        <v>537</v>
      </c>
    </row>
    <row r="445" spans="1:21" x14ac:dyDescent="0.2">
      <c r="A445" s="2" t="s">
        <v>30</v>
      </c>
      <c r="B445" s="2">
        <v>1.30454</v>
      </c>
      <c r="C445" s="2">
        <v>0.42502000000000001</v>
      </c>
      <c r="D445" s="2">
        <v>16.956720000000001</v>
      </c>
      <c r="E445" s="2">
        <v>21.615110000000001</v>
      </c>
      <c r="F445" s="2">
        <v>1.8380000000000001E-2</v>
      </c>
      <c r="G445" s="2">
        <v>12.699579999999999</v>
      </c>
      <c r="H445" s="2">
        <v>3.603E-2</v>
      </c>
      <c r="I445" s="2">
        <v>2.6429999999999999E-2</v>
      </c>
      <c r="J445" s="2">
        <v>1.354E-2</v>
      </c>
      <c r="K445" s="2">
        <v>0.99224000000000001</v>
      </c>
      <c r="L445" s="2">
        <v>5.8199999999999997E-3</v>
      </c>
      <c r="M445" s="2">
        <v>45.863799999999998</v>
      </c>
      <c r="N445" s="2">
        <v>99.957210000000003</v>
      </c>
      <c r="O445" s="2">
        <v>7969</v>
      </c>
      <c r="P445" s="2">
        <v>25816</v>
      </c>
      <c r="Q445" s="2">
        <v>226</v>
      </c>
      <c r="R445" s="132" t="s">
        <v>538</v>
      </c>
      <c r="S445" s="2">
        <v>11.91403</v>
      </c>
      <c r="T445" s="2">
        <v>2</v>
      </c>
      <c r="U445" s="2" t="s">
        <v>539</v>
      </c>
    </row>
    <row r="446" spans="1:21" x14ac:dyDescent="0.2">
      <c r="A446" s="2" t="s">
        <v>36</v>
      </c>
      <c r="B446" s="2">
        <v>1.22983</v>
      </c>
      <c r="C446" s="2">
        <v>0.27590999999999999</v>
      </c>
      <c r="D446" s="2">
        <v>17.337319999999998</v>
      </c>
      <c r="E446" s="2">
        <v>21.976189999999999</v>
      </c>
      <c r="F446" s="2">
        <v>3.3700000000000002E-3</v>
      </c>
      <c r="G446" s="2">
        <v>12.631019999999999</v>
      </c>
      <c r="H446" s="2">
        <v>2.052E-2</v>
      </c>
      <c r="I446" s="2">
        <v>2.3189999999999999E-2</v>
      </c>
      <c r="J446" s="2">
        <v>0</v>
      </c>
      <c r="K446" s="2">
        <v>0.86445000000000005</v>
      </c>
      <c r="L446" s="2">
        <v>9.4299999999999991E-3</v>
      </c>
      <c r="M446" s="2">
        <v>46.388440000000003</v>
      </c>
      <c r="N446" s="2">
        <v>100.7597</v>
      </c>
      <c r="O446" s="2">
        <v>8008</v>
      </c>
      <c r="P446" s="2">
        <v>25569</v>
      </c>
      <c r="Q446" s="2">
        <v>226</v>
      </c>
      <c r="R446" s="132" t="s">
        <v>540</v>
      </c>
      <c r="S446" s="2">
        <v>11.9716</v>
      </c>
      <c r="T446" s="2">
        <v>3</v>
      </c>
      <c r="U446" s="2" t="s">
        <v>541</v>
      </c>
    </row>
    <row r="447" spans="1:21" x14ac:dyDescent="0.2">
      <c r="A447" s="2" t="s">
        <v>39</v>
      </c>
      <c r="B447" s="2">
        <v>1.26874</v>
      </c>
      <c r="C447" s="2">
        <v>0.33151000000000003</v>
      </c>
      <c r="D447" s="2">
        <v>17.31617</v>
      </c>
      <c r="E447" s="2">
        <v>22.02516</v>
      </c>
      <c r="F447" s="2">
        <v>1.0000000000000001E-5</v>
      </c>
      <c r="G447" s="2">
        <v>12.59572</v>
      </c>
      <c r="H447" s="2">
        <v>1.3979999999999999E-2</v>
      </c>
      <c r="I447" s="2">
        <v>5.8900000000000003E-3</v>
      </c>
      <c r="J447" s="2">
        <v>2.2620000000000001E-2</v>
      </c>
      <c r="K447" s="2">
        <v>0.81542999999999999</v>
      </c>
      <c r="L447" s="2">
        <v>1.337E-2</v>
      </c>
      <c r="M447" s="2">
        <v>46.441360000000003</v>
      </c>
      <c r="N447" s="2">
        <v>100.85</v>
      </c>
      <c r="O447" s="2">
        <v>7863</v>
      </c>
      <c r="P447" s="2">
        <v>25467</v>
      </c>
      <c r="Q447" s="2">
        <v>226</v>
      </c>
      <c r="R447" s="132" t="s">
        <v>542</v>
      </c>
      <c r="S447" s="2">
        <v>11.974320000000001</v>
      </c>
      <c r="T447" s="2">
        <v>4</v>
      </c>
      <c r="U447" s="2" t="s">
        <v>543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48"/>
  <sheetViews>
    <sheetView topLeftCell="A26" workbookViewId="0">
      <selection activeCell="R64" sqref="R64"/>
    </sheetView>
  </sheetViews>
  <sheetFormatPr defaultRowHeight="10.199999999999999" x14ac:dyDescent="0.2"/>
  <cols>
    <col min="16" max="16" width="18.33203125" customWidth="1"/>
    <col min="18" max="18" width="21.1640625" customWidth="1"/>
  </cols>
  <sheetData>
    <row r="1" spans="1:18" ht="13.2" x14ac:dyDescent="0.25">
      <c r="A1" s="177" t="s">
        <v>911</v>
      </c>
    </row>
    <row r="2" spans="1:18" s="1" customFormat="1" ht="13.2" x14ac:dyDescent="0.25">
      <c r="A2" s="5" t="s">
        <v>790</v>
      </c>
      <c r="K2" s="5"/>
      <c r="P2" s="4"/>
    </row>
    <row r="3" spans="1:18" s="2" customFormat="1" x14ac:dyDescent="0.2">
      <c r="A3" s="2" t="s">
        <v>0</v>
      </c>
      <c r="B3" s="2" t="s">
        <v>399</v>
      </c>
      <c r="C3" s="2" t="s">
        <v>400</v>
      </c>
      <c r="D3" s="2" t="s">
        <v>401</v>
      </c>
      <c r="E3" s="2" t="s">
        <v>402</v>
      </c>
      <c r="F3" s="2" t="s">
        <v>403</v>
      </c>
      <c r="G3" s="2" t="s">
        <v>404</v>
      </c>
      <c r="H3" s="2" t="s">
        <v>405</v>
      </c>
      <c r="I3" s="2" t="s">
        <v>406</v>
      </c>
      <c r="J3" s="2" t="s">
        <v>407</v>
      </c>
      <c r="K3" s="2" t="s">
        <v>408</v>
      </c>
      <c r="L3" s="2" t="s">
        <v>409</v>
      </c>
      <c r="M3" s="2" t="s">
        <v>13</v>
      </c>
      <c r="N3" s="2" t="s">
        <v>14</v>
      </c>
      <c r="O3" s="2" t="s">
        <v>15</v>
      </c>
      <c r="P3" s="2" t="s">
        <v>18</v>
      </c>
      <c r="Q3" s="2" t="s">
        <v>21</v>
      </c>
      <c r="R3" s="2" t="s">
        <v>22</v>
      </c>
    </row>
    <row r="4" spans="1:18" s="2" customFormat="1" x14ac:dyDescent="0.2">
      <c r="A4" s="2" t="s">
        <v>23</v>
      </c>
      <c r="B4" s="2">
        <v>2.469E-2</v>
      </c>
      <c r="C4" s="2">
        <v>460.12959999999998</v>
      </c>
      <c r="D4" s="2">
        <v>1.9477500000000001</v>
      </c>
      <c r="E4" s="2">
        <v>377.30669999999998</v>
      </c>
      <c r="F4" s="2">
        <v>-3.1690000000000003E-2</v>
      </c>
      <c r="G4" s="2">
        <v>2.3433999999999999</v>
      </c>
      <c r="H4" s="2">
        <v>0.77485000000000004</v>
      </c>
      <c r="I4" s="2">
        <v>1.87453</v>
      </c>
      <c r="J4" s="2">
        <v>8.2640000000000005E-2</v>
      </c>
      <c r="K4" s="2">
        <v>1.6386499999999999</v>
      </c>
      <c r="L4" s="2">
        <v>6.8449999999999997E-2</v>
      </c>
      <c r="M4" s="2">
        <v>13573</v>
      </c>
      <c r="N4" s="2">
        <v>6541</v>
      </c>
      <c r="O4" s="2">
        <v>-76</v>
      </c>
      <c r="P4" s="2" t="s">
        <v>25</v>
      </c>
      <c r="Q4" s="2">
        <v>1</v>
      </c>
      <c r="R4" s="3">
        <v>39727.839398148149</v>
      </c>
    </row>
    <row r="5" spans="1:18" s="2" customFormat="1" x14ac:dyDescent="0.2">
      <c r="A5" s="2" t="s">
        <v>26</v>
      </c>
      <c r="B5" s="2">
        <v>6.3079999999999997E-2</v>
      </c>
      <c r="C5" s="2">
        <v>462.12349999999998</v>
      </c>
      <c r="D5" s="2">
        <v>2.06304</v>
      </c>
      <c r="E5" s="2">
        <v>376.91399999999999</v>
      </c>
      <c r="F5" s="2">
        <v>5.3220000000000003E-2</v>
      </c>
      <c r="G5" s="2">
        <v>2.5347200000000001</v>
      </c>
      <c r="H5" s="2">
        <v>0.84597999999999995</v>
      </c>
      <c r="I5" s="2">
        <v>1.93005</v>
      </c>
      <c r="J5" s="2">
        <v>4.1439999999999998E-2</v>
      </c>
      <c r="K5" s="2">
        <v>1.56273</v>
      </c>
      <c r="L5" s="2">
        <v>7.6E-3</v>
      </c>
      <c r="M5" s="2">
        <v>13585.5</v>
      </c>
      <c r="N5" s="2">
        <v>6542.5</v>
      </c>
      <c r="O5" s="2">
        <v>-76</v>
      </c>
      <c r="P5" s="2" t="s">
        <v>25</v>
      </c>
      <c r="Q5" s="2">
        <v>2</v>
      </c>
      <c r="R5" s="3">
        <v>39727.842557870368</v>
      </c>
    </row>
    <row r="6" spans="1:18" s="2" customFormat="1" x14ac:dyDescent="0.2">
      <c r="A6" s="2" t="s">
        <v>27</v>
      </c>
      <c r="B6" s="2">
        <v>1.2630000000000001E-2</v>
      </c>
      <c r="C6" s="2">
        <v>461.44389999999999</v>
      </c>
      <c r="D6" s="2">
        <v>2.0205000000000002</v>
      </c>
      <c r="E6" s="2">
        <v>378.07260000000002</v>
      </c>
      <c r="F6" s="2">
        <v>3.6760000000000001E-2</v>
      </c>
      <c r="G6" s="2">
        <v>2.4308900000000002</v>
      </c>
      <c r="H6" s="2">
        <v>0.86917999999999995</v>
      </c>
      <c r="I6" s="2">
        <v>2.1142400000000001</v>
      </c>
      <c r="J6" s="2">
        <v>3.6630000000000003E-2</v>
      </c>
      <c r="K6" s="2">
        <v>1.75881</v>
      </c>
      <c r="L6" s="2">
        <v>2.4080000000000001E-2</v>
      </c>
      <c r="M6" s="2">
        <v>13598</v>
      </c>
      <c r="N6" s="2">
        <v>6544</v>
      </c>
      <c r="O6" s="2">
        <v>-76</v>
      </c>
      <c r="P6" s="2" t="s">
        <v>25</v>
      </c>
      <c r="Q6" s="2">
        <v>3</v>
      </c>
      <c r="R6" s="3">
        <v>39727.845567129632</v>
      </c>
    </row>
    <row r="7" spans="1:18" s="2" customFormat="1" x14ac:dyDescent="0.2">
      <c r="A7" s="2" t="s">
        <v>28</v>
      </c>
      <c r="B7" s="2">
        <v>3.3160000000000002E-2</v>
      </c>
      <c r="C7" s="2">
        <v>437.84739999999999</v>
      </c>
      <c r="D7" s="2">
        <v>1.3512</v>
      </c>
      <c r="E7" s="2">
        <v>375.25389999999999</v>
      </c>
      <c r="F7" s="2">
        <v>-8.8699999999999994E-3</v>
      </c>
      <c r="G7" s="2">
        <v>2.22492</v>
      </c>
      <c r="H7" s="2">
        <v>0.92986000000000002</v>
      </c>
      <c r="I7" s="2">
        <v>3.51892</v>
      </c>
      <c r="J7" s="2">
        <v>0.10217</v>
      </c>
      <c r="K7" s="2">
        <v>9.7762399999999996</v>
      </c>
      <c r="L7" s="2">
        <v>-7.732E-2</v>
      </c>
      <c r="M7" s="2">
        <v>13610.5</v>
      </c>
      <c r="N7" s="2">
        <v>6545.5</v>
      </c>
      <c r="O7" s="2">
        <v>-76</v>
      </c>
      <c r="P7" s="2" t="s">
        <v>25</v>
      </c>
      <c r="Q7" s="2">
        <v>4</v>
      </c>
      <c r="R7" s="3">
        <v>39727.848564814813</v>
      </c>
    </row>
    <row r="8" spans="1:18" s="2" customFormat="1" x14ac:dyDescent="0.2">
      <c r="A8" s="2" t="s">
        <v>29</v>
      </c>
      <c r="B8" s="2">
        <v>4.3709999999999999E-2</v>
      </c>
      <c r="C8" s="2">
        <v>365.53980000000001</v>
      </c>
      <c r="D8" s="2">
        <v>0.13946</v>
      </c>
      <c r="E8" s="2">
        <v>367.28949999999998</v>
      </c>
      <c r="F8" s="2">
        <v>3.1690000000000003E-2</v>
      </c>
      <c r="G8" s="2">
        <v>1.2387699999999999</v>
      </c>
      <c r="H8" s="2">
        <v>0.40616999999999998</v>
      </c>
      <c r="I8" s="2">
        <v>0.91195999999999999</v>
      </c>
      <c r="J8" s="2">
        <v>0.34389999999999998</v>
      </c>
      <c r="K8" s="2">
        <v>36.279899999999998</v>
      </c>
      <c r="L8" s="2">
        <v>4.0559999999999999E-2</v>
      </c>
      <c r="M8" s="2">
        <v>13623</v>
      </c>
      <c r="N8" s="2">
        <v>6547</v>
      </c>
      <c r="O8" s="2">
        <v>-76</v>
      </c>
      <c r="P8" s="2" t="s">
        <v>25</v>
      </c>
      <c r="Q8" s="2">
        <v>5</v>
      </c>
      <c r="R8" s="3">
        <v>39727.851585648146</v>
      </c>
    </row>
    <row r="9" spans="1:18" s="2" customFormat="1" x14ac:dyDescent="0.2">
      <c r="A9" s="2" t="s">
        <v>30</v>
      </c>
      <c r="B9" s="2">
        <v>3.0360000000000002E-2</v>
      </c>
      <c r="C9" s="2">
        <v>461.94389999999999</v>
      </c>
      <c r="D9" s="2">
        <v>2.0319199999999999</v>
      </c>
      <c r="E9" s="2">
        <v>376.88350000000003</v>
      </c>
      <c r="F9" s="2">
        <v>6.2599999999999999E-3</v>
      </c>
      <c r="G9" s="2">
        <v>2.4672299999999998</v>
      </c>
      <c r="H9" s="2">
        <v>0.76671999999999996</v>
      </c>
      <c r="I9" s="2">
        <v>2.1280700000000001</v>
      </c>
      <c r="J9" s="2">
        <v>-3.755E-2</v>
      </c>
      <c r="K9" s="2">
        <v>1.71177</v>
      </c>
      <c r="L9" s="2">
        <v>0.1089</v>
      </c>
      <c r="M9" s="2">
        <v>13253</v>
      </c>
      <c r="N9" s="2">
        <v>6222</v>
      </c>
      <c r="O9" s="2">
        <v>-75</v>
      </c>
      <c r="P9" s="2" t="s">
        <v>31</v>
      </c>
      <c r="Q9" s="2">
        <v>6</v>
      </c>
      <c r="R9" s="3">
        <v>39727.854641203703</v>
      </c>
    </row>
    <row r="10" spans="1:18" s="2" customFormat="1" x14ac:dyDescent="0.2">
      <c r="A10" s="2" t="s">
        <v>32</v>
      </c>
      <c r="B10" s="2">
        <v>5.0200000000000002E-2</v>
      </c>
      <c r="C10" s="2">
        <v>459.62810000000002</v>
      </c>
      <c r="D10" s="2">
        <v>1.80307</v>
      </c>
      <c r="E10" s="2">
        <v>374.5104</v>
      </c>
      <c r="F10" s="2">
        <v>4.1320000000000003E-2</v>
      </c>
      <c r="G10" s="2">
        <v>1.9124099999999999</v>
      </c>
      <c r="H10" s="2">
        <v>1.0987499999999999</v>
      </c>
      <c r="I10" s="2">
        <v>3.5197400000000001</v>
      </c>
      <c r="J10" s="2">
        <v>0.11982</v>
      </c>
      <c r="K10" s="2">
        <v>2.0960299999999998</v>
      </c>
      <c r="L10" s="2">
        <v>-5.6349999999999997E-2</v>
      </c>
      <c r="M10" s="2">
        <v>13243.5</v>
      </c>
      <c r="N10" s="2">
        <v>6225</v>
      </c>
      <c r="O10" s="2">
        <v>-75</v>
      </c>
      <c r="P10" s="2" t="s">
        <v>31</v>
      </c>
      <c r="Q10" s="2">
        <v>7</v>
      </c>
      <c r="R10" s="3">
        <v>39727.857847222222</v>
      </c>
    </row>
    <row r="11" spans="1:18" s="2" customFormat="1" x14ac:dyDescent="0.2">
      <c r="A11" s="2" t="s">
        <v>33</v>
      </c>
      <c r="B11" s="2">
        <v>-3.005E-2</v>
      </c>
      <c r="C11" s="2">
        <v>458.96710000000002</v>
      </c>
      <c r="D11" s="2">
        <v>1.8628</v>
      </c>
      <c r="E11" s="2">
        <v>376.27050000000003</v>
      </c>
      <c r="F11" s="2">
        <v>-1.3769999999999999E-2</v>
      </c>
      <c r="G11" s="2">
        <v>1.9691099999999999</v>
      </c>
      <c r="H11" s="2">
        <v>1.24133</v>
      </c>
      <c r="I11" s="2">
        <v>3.3741400000000001</v>
      </c>
      <c r="J11" s="2">
        <v>3.1300000000000001E-2</v>
      </c>
      <c r="K11" s="2">
        <v>2.1925400000000002</v>
      </c>
      <c r="L11" s="2">
        <v>-2.6290000000000001E-2</v>
      </c>
      <c r="M11" s="2">
        <v>13234</v>
      </c>
      <c r="N11" s="2">
        <v>6228</v>
      </c>
      <c r="O11" s="2">
        <v>-75</v>
      </c>
      <c r="P11" s="2" t="s">
        <v>31</v>
      </c>
      <c r="Q11" s="2">
        <v>8</v>
      </c>
      <c r="R11" s="3">
        <v>39727.860856481479</v>
      </c>
    </row>
    <row r="12" spans="1:18" s="2" customFormat="1" x14ac:dyDescent="0.2">
      <c r="A12" s="2" t="s">
        <v>34</v>
      </c>
      <c r="B12" s="2">
        <v>2.2620000000000001E-2</v>
      </c>
      <c r="C12" s="2">
        <v>464.26530000000002</v>
      </c>
      <c r="D12" s="2">
        <v>2.2396699999999998</v>
      </c>
      <c r="E12" s="2">
        <v>374.13319999999999</v>
      </c>
      <c r="F12" s="2">
        <v>-4.6330000000000003E-2</v>
      </c>
      <c r="G12" s="2">
        <v>2.4399299999999999</v>
      </c>
      <c r="H12" s="2">
        <v>1.00206</v>
      </c>
      <c r="I12" s="2">
        <v>2.2414700000000001</v>
      </c>
      <c r="J12" s="2">
        <v>5.459E-2</v>
      </c>
      <c r="K12" s="2">
        <v>1.92872</v>
      </c>
      <c r="L12" s="2">
        <v>7.5100000000000002E-3</v>
      </c>
      <c r="M12" s="2">
        <v>13224.5</v>
      </c>
      <c r="N12" s="2">
        <v>6231</v>
      </c>
      <c r="O12" s="2">
        <v>-75</v>
      </c>
      <c r="P12" s="2" t="s">
        <v>31</v>
      </c>
      <c r="Q12" s="2">
        <v>9</v>
      </c>
      <c r="R12" s="3">
        <v>39727.863854166666</v>
      </c>
    </row>
    <row r="13" spans="1:18" s="2" customFormat="1" x14ac:dyDescent="0.2">
      <c r="A13" s="2" t="s">
        <v>35</v>
      </c>
      <c r="B13" s="2">
        <v>7.0699999999999999E-3</v>
      </c>
      <c r="C13" s="2">
        <v>407.99860000000001</v>
      </c>
      <c r="D13" s="2">
        <v>1.3548199999999999</v>
      </c>
      <c r="E13" s="2">
        <v>367.73480000000001</v>
      </c>
      <c r="F13" s="2">
        <v>-1.252E-2</v>
      </c>
      <c r="G13" s="2">
        <v>2.1222099999999999</v>
      </c>
      <c r="H13" s="2">
        <v>0.87289000000000005</v>
      </c>
      <c r="I13" s="2">
        <v>3.5364300000000002</v>
      </c>
      <c r="J13" s="2">
        <v>0.30153000000000002</v>
      </c>
      <c r="K13" s="2">
        <v>20.679500000000001</v>
      </c>
      <c r="L13" s="2">
        <v>5.6349999999999997E-2</v>
      </c>
      <c r="M13" s="2">
        <v>13215</v>
      </c>
      <c r="N13" s="2">
        <v>6234</v>
      </c>
      <c r="O13" s="2">
        <v>-75</v>
      </c>
      <c r="P13" s="2" t="s">
        <v>31</v>
      </c>
      <c r="Q13" s="2">
        <v>10</v>
      </c>
      <c r="R13" s="3">
        <v>39727.866863425923</v>
      </c>
    </row>
    <row r="14" spans="1:18" s="2" customFormat="1" x14ac:dyDescent="0.2">
      <c r="A14" s="2" t="s">
        <v>36</v>
      </c>
      <c r="B14" s="2">
        <v>28.66159</v>
      </c>
      <c r="C14" s="2">
        <v>3.2278799999999999</v>
      </c>
      <c r="D14" s="2">
        <v>299.13659999999999</v>
      </c>
      <c r="E14" s="2">
        <v>458.27519999999998</v>
      </c>
      <c r="F14" s="2">
        <v>0.18026</v>
      </c>
      <c r="G14" s="2">
        <v>89.611750000000001</v>
      </c>
      <c r="H14" s="2">
        <v>16.311779999999999</v>
      </c>
      <c r="I14" s="2">
        <v>6.1386700000000003</v>
      </c>
      <c r="J14" s="2">
        <v>-1.9650000000000001E-2</v>
      </c>
      <c r="K14" s="2">
        <v>0.93864999999999998</v>
      </c>
      <c r="L14" s="2">
        <v>1.1270000000000001E-2</v>
      </c>
      <c r="M14" s="2">
        <v>13244</v>
      </c>
      <c r="N14" s="2">
        <v>6246</v>
      </c>
      <c r="O14" s="2">
        <v>-75</v>
      </c>
      <c r="P14" s="2" t="s">
        <v>37</v>
      </c>
      <c r="Q14" s="2">
        <v>11</v>
      </c>
      <c r="R14" s="3">
        <v>39727.869884259257</v>
      </c>
    </row>
    <row r="15" spans="1:18" s="2" customFormat="1" x14ac:dyDescent="0.2">
      <c r="A15" s="2" t="s">
        <v>38</v>
      </c>
      <c r="B15" s="2">
        <v>29.08081</v>
      </c>
      <c r="C15" s="2">
        <v>3.1429800000000001</v>
      </c>
      <c r="D15" s="2">
        <v>299.54070000000002</v>
      </c>
      <c r="E15" s="2">
        <v>458.44940000000003</v>
      </c>
      <c r="F15" s="2">
        <v>0.17025999999999999</v>
      </c>
      <c r="G15" s="2">
        <v>88.789410000000004</v>
      </c>
      <c r="H15" s="2">
        <v>16.652280000000001</v>
      </c>
      <c r="I15" s="2">
        <v>5.8093300000000001</v>
      </c>
      <c r="J15" s="2">
        <v>1.25E-3</v>
      </c>
      <c r="K15" s="2">
        <v>0.80413999999999997</v>
      </c>
      <c r="L15" s="2">
        <v>7.7619999999999995E-2</v>
      </c>
      <c r="M15" s="2">
        <v>13249</v>
      </c>
      <c r="N15" s="2">
        <v>6247</v>
      </c>
      <c r="O15" s="2">
        <v>-75</v>
      </c>
      <c r="P15" s="2" t="s">
        <v>37</v>
      </c>
      <c r="Q15" s="2">
        <v>12</v>
      </c>
      <c r="R15" s="3">
        <v>39727.873067129629</v>
      </c>
    </row>
    <row r="16" spans="1:18" s="2" customFormat="1" x14ac:dyDescent="0.2">
      <c r="A16" s="2" t="s">
        <v>39</v>
      </c>
      <c r="B16" s="2">
        <v>0.12561</v>
      </c>
      <c r="C16" s="2">
        <v>447.77690000000001</v>
      </c>
      <c r="D16" s="2">
        <v>1.83721</v>
      </c>
      <c r="E16" s="2">
        <v>372.69940000000003</v>
      </c>
      <c r="F16" s="2">
        <v>3.3820000000000003E-2</v>
      </c>
      <c r="G16" s="2">
        <v>1.94157</v>
      </c>
      <c r="H16" s="2">
        <v>0.73046999999999995</v>
      </c>
      <c r="I16" s="2">
        <v>2.5793400000000002</v>
      </c>
      <c r="J16" s="2">
        <v>5.348E-2</v>
      </c>
      <c r="K16" s="2">
        <v>7.03634</v>
      </c>
      <c r="L16" s="2">
        <v>4.5089999999999998E-2</v>
      </c>
      <c r="M16" s="2">
        <v>12635</v>
      </c>
      <c r="N16" s="2">
        <v>5701</v>
      </c>
      <c r="O16" s="2">
        <v>-75</v>
      </c>
      <c r="P16" s="2" t="s">
        <v>40</v>
      </c>
      <c r="Q16" s="2">
        <v>13</v>
      </c>
      <c r="R16" s="3">
        <v>39727.876134259262</v>
      </c>
    </row>
    <row r="17" spans="1:18" s="2" customFormat="1" x14ac:dyDescent="0.2">
      <c r="A17" s="2" t="s">
        <v>41</v>
      </c>
      <c r="B17" s="2">
        <v>-1.5E-3</v>
      </c>
      <c r="C17" s="2">
        <v>462.2629</v>
      </c>
      <c r="D17" s="2">
        <v>2.1316799999999998</v>
      </c>
      <c r="E17" s="2">
        <v>374.70330000000001</v>
      </c>
      <c r="F17" s="2">
        <v>1.1270000000000001E-2</v>
      </c>
      <c r="G17" s="2">
        <v>2.4019400000000002</v>
      </c>
      <c r="H17" s="2">
        <v>0.90100000000000002</v>
      </c>
      <c r="I17" s="2">
        <v>2.3553000000000002</v>
      </c>
      <c r="J17" s="2">
        <v>2.2419999999999999E-2</v>
      </c>
      <c r="K17" s="2">
        <v>2.2573599999999998</v>
      </c>
      <c r="L17" s="2">
        <v>3.2570000000000002E-2</v>
      </c>
      <c r="M17" s="2">
        <v>12619.5</v>
      </c>
      <c r="N17" s="2">
        <v>5699.5</v>
      </c>
      <c r="O17" s="2">
        <v>-75</v>
      </c>
      <c r="P17" s="2" t="s">
        <v>40</v>
      </c>
      <c r="Q17" s="2">
        <v>14</v>
      </c>
      <c r="R17" s="3">
        <v>39727.879328703704</v>
      </c>
    </row>
    <row r="18" spans="1:18" s="2" customFormat="1" x14ac:dyDescent="0.2">
      <c r="A18" s="2" t="s">
        <v>42</v>
      </c>
      <c r="B18" s="2">
        <v>0.18046000000000001</v>
      </c>
      <c r="C18" s="2">
        <v>425.94580000000002</v>
      </c>
      <c r="D18" s="2">
        <v>2.30416</v>
      </c>
      <c r="E18" s="2">
        <v>370.15499999999997</v>
      </c>
      <c r="F18" s="2">
        <v>5.7630000000000001E-2</v>
      </c>
      <c r="G18" s="2">
        <v>2.2987099999999998</v>
      </c>
      <c r="H18" s="2">
        <v>1.2700199999999999</v>
      </c>
      <c r="I18" s="2">
        <v>3.1924000000000001</v>
      </c>
      <c r="J18" s="2">
        <v>0.10926</v>
      </c>
      <c r="K18" s="2">
        <v>14.886990000000001</v>
      </c>
      <c r="L18" s="2">
        <v>7.0169999999999996E-2</v>
      </c>
      <c r="M18" s="2">
        <v>12604</v>
      </c>
      <c r="N18" s="2">
        <v>5698</v>
      </c>
      <c r="O18" s="2">
        <v>-75</v>
      </c>
      <c r="P18" s="2" t="s">
        <v>40</v>
      </c>
      <c r="Q18" s="2">
        <v>15</v>
      </c>
      <c r="R18" s="3">
        <v>39727.882326388892</v>
      </c>
    </row>
    <row r="19" spans="1:18" s="2" customFormat="1" x14ac:dyDescent="0.2">
      <c r="A19" s="2" t="s">
        <v>43</v>
      </c>
      <c r="B19" s="2">
        <v>0.38007000000000002</v>
      </c>
      <c r="C19" s="2">
        <v>153.29089999999999</v>
      </c>
      <c r="D19" s="2">
        <v>63.542020000000001</v>
      </c>
      <c r="E19" s="2">
        <v>504.31700000000001</v>
      </c>
      <c r="F19" s="2">
        <v>5.246E-2</v>
      </c>
      <c r="G19" s="2">
        <v>89.050359999999998</v>
      </c>
      <c r="H19" s="2">
        <v>20.75414</v>
      </c>
      <c r="I19" s="2">
        <v>16.356850000000001</v>
      </c>
      <c r="J19" s="2">
        <v>0.85136999999999996</v>
      </c>
      <c r="K19" s="2">
        <v>2.26146</v>
      </c>
      <c r="L19" s="2">
        <v>-2.248E-2</v>
      </c>
      <c r="M19" s="2">
        <v>13680</v>
      </c>
      <c r="N19" s="2">
        <v>6443</v>
      </c>
      <c r="O19" s="2">
        <v>-76</v>
      </c>
      <c r="P19" s="2" t="s">
        <v>44</v>
      </c>
      <c r="Q19" s="2">
        <v>16</v>
      </c>
      <c r="R19" s="3">
        <v>39727.885381944441</v>
      </c>
    </row>
    <row r="20" spans="1:18" s="2" customFormat="1" x14ac:dyDescent="0.2">
      <c r="A20" s="2" t="s">
        <v>45</v>
      </c>
      <c r="B20" s="2">
        <v>0.17552000000000001</v>
      </c>
      <c r="C20" s="2">
        <v>146.5487</v>
      </c>
      <c r="D20" s="2">
        <v>65.581339999999997</v>
      </c>
      <c r="E20" s="2">
        <v>501.0351</v>
      </c>
      <c r="F20" s="2">
        <v>-3.7499999999999999E-3</v>
      </c>
      <c r="G20" s="2">
        <v>97.941270000000003</v>
      </c>
      <c r="H20" s="2">
        <v>21.40335</v>
      </c>
      <c r="I20" s="2">
        <v>15.940189999999999</v>
      </c>
      <c r="J20" s="2">
        <v>0.64609000000000005</v>
      </c>
      <c r="K20" s="2">
        <v>1.47458</v>
      </c>
      <c r="L20" s="2">
        <v>2.8740000000000002E-2</v>
      </c>
      <c r="M20" s="2">
        <v>13677.7</v>
      </c>
      <c r="N20" s="2">
        <v>6447</v>
      </c>
      <c r="O20" s="2">
        <v>-76</v>
      </c>
      <c r="P20" s="2" t="s">
        <v>44</v>
      </c>
      <c r="Q20" s="2">
        <v>17</v>
      </c>
      <c r="R20" s="3">
        <v>39727.88857638889</v>
      </c>
    </row>
    <row r="21" spans="1:18" s="2" customFormat="1" x14ac:dyDescent="0.2">
      <c r="A21" s="2" t="s">
        <v>46</v>
      </c>
      <c r="B21" s="2">
        <v>0.21029</v>
      </c>
      <c r="C21" s="2">
        <v>147.00810000000001</v>
      </c>
      <c r="D21" s="2">
        <v>65.244910000000004</v>
      </c>
      <c r="E21" s="2">
        <v>503.23880000000003</v>
      </c>
      <c r="F21" s="2">
        <v>-8.7500000000000008E-3</v>
      </c>
      <c r="G21" s="2">
        <v>98.339510000000004</v>
      </c>
      <c r="H21" s="2">
        <v>20.18271</v>
      </c>
      <c r="I21" s="2">
        <v>15.704409999999999</v>
      </c>
      <c r="J21" s="2">
        <v>0.71541999999999994</v>
      </c>
      <c r="K21" s="2">
        <v>1.5703</v>
      </c>
      <c r="L21" s="2">
        <v>6.3729999999999995E-2</v>
      </c>
      <c r="M21" s="2">
        <v>13675.3</v>
      </c>
      <c r="N21" s="2">
        <v>6451</v>
      </c>
      <c r="O21" s="2">
        <v>-76</v>
      </c>
      <c r="P21" s="2" t="s">
        <v>44</v>
      </c>
      <c r="Q21" s="2">
        <v>18</v>
      </c>
      <c r="R21" s="3">
        <v>39727.891550925924</v>
      </c>
    </row>
    <row r="22" spans="1:18" s="2" customFormat="1" x14ac:dyDescent="0.2">
      <c r="A22" s="2" t="s">
        <v>47</v>
      </c>
      <c r="B22" s="2">
        <v>0.18831000000000001</v>
      </c>
      <c r="C22" s="2">
        <v>148.994</v>
      </c>
      <c r="D22" s="2">
        <v>66.727990000000005</v>
      </c>
      <c r="E22" s="2">
        <v>502.31799999999998</v>
      </c>
      <c r="F22" s="2">
        <v>6.2489999999999997E-2</v>
      </c>
      <c r="G22" s="2">
        <v>97.708370000000002</v>
      </c>
      <c r="H22" s="2">
        <v>21.272590000000001</v>
      </c>
      <c r="I22" s="2">
        <v>16.55255</v>
      </c>
      <c r="J22" s="2">
        <v>0.69266000000000005</v>
      </c>
      <c r="K22" s="2">
        <v>1.4662900000000001</v>
      </c>
      <c r="L22" s="2">
        <v>-3.125E-2</v>
      </c>
      <c r="M22" s="2">
        <v>13673</v>
      </c>
      <c r="N22" s="2">
        <v>6455</v>
      </c>
      <c r="O22" s="2">
        <v>-76</v>
      </c>
      <c r="P22" s="2" t="s">
        <v>44</v>
      </c>
      <c r="Q22" s="2">
        <v>19</v>
      </c>
      <c r="R22" s="3">
        <v>39727.894571759258</v>
      </c>
    </row>
    <row r="23" spans="1:18" s="2" customFormat="1" x14ac:dyDescent="0.2">
      <c r="A23" s="2" t="s">
        <v>48</v>
      </c>
      <c r="B23" s="2">
        <v>0.16879</v>
      </c>
      <c r="C23" s="2">
        <v>133.8664</v>
      </c>
      <c r="D23" s="2">
        <v>80.273579999999995</v>
      </c>
      <c r="E23" s="2">
        <v>496.73680000000002</v>
      </c>
      <c r="F23" s="2">
        <v>7.1169999999999997E-2</v>
      </c>
      <c r="G23" s="2">
        <v>103.3883</v>
      </c>
      <c r="H23" s="2">
        <v>21.813009999999998</v>
      </c>
      <c r="I23" s="2">
        <v>16.839269999999999</v>
      </c>
      <c r="J23" s="2">
        <v>0.76527000000000001</v>
      </c>
      <c r="K23" s="2">
        <v>1.7672000000000001</v>
      </c>
      <c r="L23" s="2">
        <v>2.7470000000000001E-2</v>
      </c>
      <c r="M23" s="2">
        <v>13634</v>
      </c>
      <c r="N23" s="2">
        <v>6576</v>
      </c>
      <c r="O23" s="2">
        <v>-76</v>
      </c>
      <c r="P23" s="2" t="s">
        <v>49</v>
      </c>
      <c r="Q23" s="2">
        <v>20</v>
      </c>
      <c r="R23" s="3">
        <v>39727.897627314815</v>
      </c>
    </row>
    <row r="24" spans="1:18" s="2" customFormat="1" x14ac:dyDescent="0.2">
      <c r="A24" s="2" t="s">
        <v>50</v>
      </c>
      <c r="B24" s="2">
        <v>0.18742</v>
      </c>
      <c r="C24" s="2">
        <v>131.27440000000001</v>
      </c>
      <c r="D24" s="2">
        <v>73.668850000000006</v>
      </c>
      <c r="E24" s="2">
        <v>499.02440000000001</v>
      </c>
      <c r="F24" s="2">
        <v>2.997E-2</v>
      </c>
      <c r="G24" s="2">
        <v>107.4242</v>
      </c>
      <c r="H24" s="2">
        <v>22.830500000000001</v>
      </c>
      <c r="I24" s="2">
        <v>15.689780000000001</v>
      </c>
      <c r="J24" s="2">
        <v>0.56616</v>
      </c>
      <c r="K24" s="2">
        <v>1.67902</v>
      </c>
      <c r="L24" s="2">
        <v>0.10367</v>
      </c>
      <c r="M24" s="2">
        <v>13634</v>
      </c>
      <c r="N24" s="2">
        <v>6581.3</v>
      </c>
      <c r="O24" s="2">
        <v>-76</v>
      </c>
      <c r="P24" s="2" t="s">
        <v>49</v>
      </c>
      <c r="Q24" s="2">
        <v>21</v>
      </c>
      <c r="R24" s="3">
        <v>39727.900833333333</v>
      </c>
    </row>
    <row r="25" spans="1:18" s="2" customFormat="1" x14ac:dyDescent="0.2">
      <c r="A25" s="2" t="s">
        <v>51</v>
      </c>
      <c r="B25" s="2">
        <v>0.15751000000000001</v>
      </c>
      <c r="C25" s="2">
        <v>138.7518</v>
      </c>
      <c r="D25" s="2">
        <v>58.872630000000001</v>
      </c>
      <c r="E25" s="2">
        <v>511.9486</v>
      </c>
      <c r="F25" s="2">
        <v>6.8699999999999997E-2</v>
      </c>
      <c r="G25" s="2">
        <v>105.2598</v>
      </c>
      <c r="H25" s="2">
        <v>19.9803</v>
      </c>
      <c r="I25" s="2">
        <v>14.22573</v>
      </c>
      <c r="J25" s="2">
        <v>0.58448999999999995</v>
      </c>
      <c r="K25" s="2">
        <v>2.1867899999999998</v>
      </c>
      <c r="L25" s="2">
        <v>4.122E-2</v>
      </c>
      <c r="M25" s="2">
        <v>13634</v>
      </c>
      <c r="N25" s="2">
        <v>6586.7</v>
      </c>
      <c r="O25" s="2">
        <v>-76</v>
      </c>
      <c r="P25" s="2" t="s">
        <v>49</v>
      </c>
      <c r="Q25" s="2">
        <v>22</v>
      </c>
      <c r="R25" s="3">
        <v>39727.903831018521</v>
      </c>
    </row>
    <row r="26" spans="1:18" s="2" customFormat="1" x14ac:dyDescent="0.2">
      <c r="A26" s="2" t="s">
        <v>52</v>
      </c>
      <c r="B26" s="2">
        <v>0.37058999999999997</v>
      </c>
      <c r="C26" s="2">
        <v>150.8904</v>
      </c>
      <c r="D26" s="2">
        <v>57.971890000000002</v>
      </c>
      <c r="E26" s="2">
        <v>506.20800000000003</v>
      </c>
      <c r="F26" s="2">
        <v>7.2450000000000001E-2</v>
      </c>
      <c r="G26" s="2">
        <v>92.267719999999997</v>
      </c>
      <c r="H26" s="2">
        <v>19.047080000000001</v>
      </c>
      <c r="I26" s="2">
        <v>15.316660000000001</v>
      </c>
      <c r="J26" s="2">
        <v>0.69179000000000002</v>
      </c>
      <c r="K26" s="2">
        <v>3.7858299999999998</v>
      </c>
      <c r="L26" s="2">
        <v>-2.8729999999999999E-2</v>
      </c>
      <c r="M26" s="2">
        <v>13634</v>
      </c>
      <c r="N26" s="2">
        <v>6592</v>
      </c>
      <c r="O26" s="2">
        <v>-76</v>
      </c>
      <c r="P26" s="2" t="s">
        <v>49</v>
      </c>
      <c r="Q26" s="2">
        <v>23</v>
      </c>
      <c r="R26" s="3">
        <v>39727.906828703701</v>
      </c>
    </row>
    <row r="27" spans="1:18" s="2" customFormat="1" x14ac:dyDescent="0.2">
      <c r="A27" s="2" t="s">
        <v>53</v>
      </c>
      <c r="B27" s="2">
        <v>7.9420000000000004E-2</v>
      </c>
      <c r="C27" s="2">
        <v>368.62860000000001</v>
      </c>
      <c r="D27" s="2">
        <v>0.36264999999999997</v>
      </c>
      <c r="E27" s="2">
        <v>360.80860000000001</v>
      </c>
      <c r="F27" s="2">
        <v>2.751E-2</v>
      </c>
      <c r="G27" s="2">
        <v>1.3049900000000001</v>
      </c>
      <c r="H27" s="2">
        <v>0.57815000000000005</v>
      </c>
      <c r="I27" s="2">
        <v>3.71286</v>
      </c>
      <c r="J27" s="2">
        <v>0.34760999999999997</v>
      </c>
      <c r="K27" s="2">
        <v>39.114620000000002</v>
      </c>
      <c r="L27" s="2">
        <v>1.5010000000000001E-2</v>
      </c>
      <c r="M27" s="2">
        <v>8800</v>
      </c>
      <c r="N27" s="2">
        <v>89</v>
      </c>
      <c r="O27" s="2">
        <v>-56</v>
      </c>
      <c r="P27" s="2" t="s">
        <v>54</v>
      </c>
      <c r="Q27" s="2">
        <v>24</v>
      </c>
      <c r="R27" s="3">
        <v>39727.909872685188</v>
      </c>
    </row>
    <row r="28" spans="1:18" s="2" customFormat="1" x14ac:dyDescent="0.2">
      <c r="A28" s="2" t="s">
        <v>55</v>
      </c>
      <c r="B28" s="2">
        <v>5.3370000000000001E-2</v>
      </c>
      <c r="C28" s="2">
        <v>364.64659999999998</v>
      </c>
      <c r="D28" s="2">
        <v>0.96238999999999997</v>
      </c>
      <c r="E28" s="2">
        <v>360.39960000000002</v>
      </c>
      <c r="F28" s="2">
        <v>1.251E-2</v>
      </c>
      <c r="G28" s="2">
        <v>2.3715700000000002</v>
      </c>
      <c r="H28" s="2">
        <v>0.82491000000000003</v>
      </c>
      <c r="I28" s="2">
        <v>5.4829499999999998</v>
      </c>
      <c r="J28" s="2">
        <v>0.34781000000000001</v>
      </c>
      <c r="K28" s="2">
        <v>38.681370000000001</v>
      </c>
      <c r="L28" s="2">
        <v>9.1300000000000006E-2</v>
      </c>
      <c r="M28" s="2">
        <v>8787.7999999999993</v>
      </c>
      <c r="N28" s="2">
        <v>103</v>
      </c>
      <c r="O28" s="2">
        <v>-56</v>
      </c>
      <c r="P28" s="2" t="s">
        <v>54</v>
      </c>
      <c r="Q28" s="2">
        <v>25</v>
      </c>
      <c r="R28" s="3">
        <v>39727.91306712963</v>
      </c>
    </row>
    <row r="29" spans="1:18" s="2" customFormat="1" x14ac:dyDescent="0.2">
      <c r="A29" s="2" t="s">
        <v>56</v>
      </c>
      <c r="B29" s="2">
        <v>7.9000000000000001E-2</v>
      </c>
      <c r="C29" s="2">
        <v>367.28859999999997</v>
      </c>
      <c r="D29" s="2">
        <v>0.40104000000000001</v>
      </c>
      <c r="E29" s="2">
        <v>359.82679999999999</v>
      </c>
      <c r="F29" s="2">
        <v>-1.1259999999999999E-2</v>
      </c>
      <c r="G29" s="2">
        <v>1.31314</v>
      </c>
      <c r="H29" s="2">
        <v>0.79005999999999998</v>
      </c>
      <c r="I29" s="2">
        <v>3.2633000000000001</v>
      </c>
      <c r="J29" s="2">
        <v>0.34433000000000002</v>
      </c>
      <c r="K29" s="2">
        <v>38.994480000000003</v>
      </c>
      <c r="L29" s="2">
        <v>-2.5020000000000001E-2</v>
      </c>
      <c r="M29" s="2">
        <v>8775.5</v>
      </c>
      <c r="N29" s="2">
        <v>117</v>
      </c>
      <c r="O29" s="2">
        <v>-56</v>
      </c>
      <c r="P29" s="2" t="s">
        <v>54</v>
      </c>
      <c r="Q29" s="2">
        <v>26</v>
      </c>
      <c r="R29" s="3">
        <v>39727.916064814817</v>
      </c>
    </row>
    <row r="30" spans="1:18" s="2" customFormat="1" x14ac:dyDescent="0.2">
      <c r="A30" s="2" t="s">
        <v>57</v>
      </c>
      <c r="B30" s="2">
        <v>3.5959999999999999E-2</v>
      </c>
      <c r="C30" s="2">
        <v>366.2004</v>
      </c>
      <c r="D30" s="2">
        <v>0.22997999999999999</v>
      </c>
      <c r="E30" s="2">
        <v>359.8331</v>
      </c>
      <c r="F30" s="2">
        <v>-3.7499999999999999E-3</v>
      </c>
      <c r="G30" s="2">
        <v>1.3474699999999999</v>
      </c>
      <c r="H30" s="2">
        <v>1.04169</v>
      </c>
      <c r="I30" s="2">
        <v>2.9559700000000002</v>
      </c>
      <c r="J30" s="2">
        <v>0.40595999999999999</v>
      </c>
      <c r="K30" s="2">
        <v>39.669690000000003</v>
      </c>
      <c r="L30" s="2">
        <v>4.0030000000000003E-2</v>
      </c>
      <c r="M30" s="2">
        <v>8763.2999999999993</v>
      </c>
      <c r="N30" s="2">
        <v>131</v>
      </c>
      <c r="O30" s="2">
        <v>-56</v>
      </c>
      <c r="P30" s="2" t="s">
        <v>54</v>
      </c>
      <c r="Q30" s="2">
        <v>27</v>
      </c>
      <c r="R30" s="3">
        <v>39727.919074074074</v>
      </c>
    </row>
    <row r="31" spans="1:18" s="2" customFormat="1" x14ac:dyDescent="0.2">
      <c r="A31" s="2" t="s">
        <v>58</v>
      </c>
      <c r="B31" s="2">
        <v>1.307E-2</v>
      </c>
      <c r="C31" s="2">
        <v>364.32479999999998</v>
      </c>
      <c r="D31" s="2">
        <v>0.65751999999999999</v>
      </c>
      <c r="E31" s="2">
        <v>357.71140000000003</v>
      </c>
      <c r="F31" s="2">
        <v>1.251E-2</v>
      </c>
      <c r="G31" s="2">
        <v>0.90041000000000004</v>
      </c>
      <c r="H31" s="2">
        <v>1.4632700000000001</v>
      </c>
      <c r="I31" s="2">
        <v>2.01031</v>
      </c>
      <c r="J31" s="2">
        <v>0.35575000000000001</v>
      </c>
      <c r="K31" s="2">
        <v>39.512630000000001</v>
      </c>
      <c r="L31" s="2">
        <v>-3.0020000000000002E-2</v>
      </c>
      <c r="M31" s="2">
        <v>8751</v>
      </c>
      <c r="N31" s="2">
        <v>145</v>
      </c>
      <c r="O31" s="2">
        <v>-56</v>
      </c>
      <c r="P31" s="2" t="s">
        <v>54</v>
      </c>
      <c r="Q31" s="2">
        <v>28</v>
      </c>
      <c r="R31" s="3">
        <v>39727.922071759262</v>
      </c>
    </row>
    <row r="32" spans="1:18" s="2" customFormat="1" x14ac:dyDescent="0.2">
      <c r="A32" s="2" t="s">
        <v>59</v>
      </c>
      <c r="B32" s="2">
        <v>-4.0000000000000003E-5</v>
      </c>
      <c r="C32" s="2">
        <v>115.9208</v>
      </c>
      <c r="D32" s="2">
        <v>392.137</v>
      </c>
      <c r="E32" s="2">
        <v>3.1746699999999999</v>
      </c>
      <c r="F32" s="2">
        <v>-9.1389999999999999E-2</v>
      </c>
      <c r="G32" s="2">
        <v>0.1051</v>
      </c>
      <c r="H32" s="2">
        <v>5.7593399999999999</v>
      </c>
      <c r="I32" s="2">
        <v>513.3329</v>
      </c>
      <c r="J32" s="2">
        <v>0.35221999999999998</v>
      </c>
      <c r="K32" s="2">
        <v>41.28022</v>
      </c>
      <c r="L32" s="2">
        <v>7.2199999999999999E-3</v>
      </c>
      <c r="M32" s="2">
        <v>8168</v>
      </c>
      <c r="N32" s="2">
        <v>-398</v>
      </c>
      <c r="O32" s="2">
        <v>-57</v>
      </c>
      <c r="P32" s="2" t="s">
        <v>60</v>
      </c>
      <c r="Q32" s="2">
        <v>29</v>
      </c>
      <c r="R32" s="3">
        <v>39727.925115740742</v>
      </c>
    </row>
    <row r="33" spans="1:18" s="2" customFormat="1" x14ac:dyDescent="0.2">
      <c r="A33" s="2" t="s">
        <v>61</v>
      </c>
      <c r="B33" s="2">
        <v>3.8719999999999997E-2</v>
      </c>
      <c r="C33" s="2">
        <v>118.6575</v>
      </c>
      <c r="D33" s="2">
        <v>382.42070000000001</v>
      </c>
      <c r="E33" s="2">
        <v>2.1606900000000002</v>
      </c>
      <c r="F33" s="2">
        <v>-2.4099999999999998E-3</v>
      </c>
      <c r="G33" s="2">
        <v>8.4200000000000004E-3</v>
      </c>
      <c r="H33" s="2">
        <v>5.29087</v>
      </c>
      <c r="I33" s="2">
        <v>532.99980000000005</v>
      </c>
      <c r="J33" s="2">
        <v>0.33187</v>
      </c>
      <c r="K33" s="2">
        <v>38.542389999999997</v>
      </c>
      <c r="L33" s="2">
        <v>-4.9320000000000003E-2</v>
      </c>
      <c r="M33" s="2">
        <v>8142.8</v>
      </c>
      <c r="N33" s="2">
        <v>-398</v>
      </c>
      <c r="O33" s="2">
        <v>-57</v>
      </c>
      <c r="P33" s="2" t="s">
        <v>60</v>
      </c>
      <c r="Q33" s="2">
        <v>30</v>
      </c>
      <c r="R33" s="3">
        <v>39727.928287037037</v>
      </c>
    </row>
    <row r="34" spans="1:18" s="2" customFormat="1" x14ac:dyDescent="0.2">
      <c r="A34" s="2" t="s">
        <v>62</v>
      </c>
      <c r="B34" s="2">
        <v>2.282E-2</v>
      </c>
      <c r="C34" s="2">
        <v>121.48609999999999</v>
      </c>
      <c r="D34" s="2">
        <v>382.44529999999997</v>
      </c>
      <c r="E34" s="2">
        <v>2.64628</v>
      </c>
      <c r="F34" s="2">
        <v>3.1280000000000002E-2</v>
      </c>
      <c r="G34" s="2">
        <v>-6.1109999999999998E-2</v>
      </c>
      <c r="H34" s="2">
        <v>5.3861299999999996</v>
      </c>
      <c r="I34" s="2">
        <v>533.05679999999995</v>
      </c>
      <c r="J34" s="2">
        <v>0.23771</v>
      </c>
      <c r="K34" s="2">
        <v>38.148989999999998</v>
      </c>
      <c r="L34" s="2">
        <v>-2.1649999999999999E-2</v>
      </c>
      <c r="M34" s="2">
        <v>8117.5</v>
      </c>
      <c r="N34" s="2">
        <v>-398</v>
      </c>
      <c r="O34" s="2">
        <v>-57</v>
      </c>
      <c r="P34" s="2" t="s">
        <v>60</v>
      </c>
      <c r="Q34" s="2">
        <v>31</v>
      </c>
      <c r="R34" s="3">
        <v>39727.931284722225</v>
      </c>
    </row>
    <row r="35" spans="1:18" s="2" customFormat="1" x14ac:dyDescent="0.2">
      <c r="A35" s="2" t="s">
        <v>63</v>
      </c>
      <c r="B35" s="2">
        <v>-5.262E-2</v>
      </c>
      <c r="C35" s="2">
        <v>122.92700000000001</v>
      </c>
      <c r="D35" s="2">
        <v>383.88369999999998</v>
      </c>
      <c r="E35" s="2">
        <v>2.6919900000000001</v>
      </c>
      <c r="F35" s="2">
        <v>3.007E-2</v>
      </c>
      <c r="G35" s="2">
        <v>4.163E-2</v>
      </c>
      <c r="H35" s="2">
        <v>5.1976399999999998</v>
      </c>
      <c r="I35" s="2">
        <v>524.69140000000004</v>
      </c>
      <c r="J35" s="2">
        <v>0.40266000000000002</v>
      </c>
      <c r="K35" s="2">
        <v>37.31644</v>
      </c>
      <c r="L35" s="2">
        <v>4.3310000000000001E-2</v>
      </c>
      <c r="M35" s="2">
        <v>8092.3</v>
      </c>
      <c r="N35" s="2">
        <v>-398</v>
      </c>
      <c r="O35" s="2">
        <v>-57</v>
      </c>
      <c r="P35" s="2" t="s">
        <v>60</v>
      </c>
      <c r="Q35" s="2">
        <v>32</v>
      </c>
      <c r="R35" s="3">
        <v>39727.934305555558</v>
      </c>
    </row>
    <row r="36" spans="1:18" s="2" customFormat="1" x14ac:dyDescent="0.2">
      <c r="A36" s="2" t="s">
        <v>64</v>
      </c>
      <c r="B36" s="2">
        <v>1.3780000000000001E-2</v>
      </c>
      <c r="C36" s="2">
        <v>112.8981</v>
      </c>
      <c r="D36" s="2">
        <v>373.16919999999999</v>
      </c>
      <c r="E36" s="2">
        <v>3.32172</v>
      </c>
      <c r="F36" s="2">
        <v>-2.1659999999999999E-2</v>
      </c>
      <c r="G36" s="2">
        <v>1.9980000000000001E-2</v>
      </c>
      <c r="H36" s="2">
        <v>5.1278699999999997</v>
      </c>
      <c r="I36" s="2">
        <v>527.81389999999999</v>
      </c>
      <c r="J36" s="2">
        <v>0.38323000000000002</v>
      </c>
      <c r="K36" s="2">
        <v>44.121189999999999</v>
      </c>
      <c r="L36" s="2">
        <v>3.1280000000000002E-2</v>
      </c>
      <c r="M36" s="2">
        <v>8067</v>
      </c>
      <c r="N36" s="2">
        <v>-398</v>
      </c>
      <c r="O36" s="2">
        <v>-57</v>
      </c>
      <c r="P36" s="2" t="s">
        <v>60</v>
      </c>
      <c r="Q36" s="2">
        <v>33</v>
      </c>
      <c r="R36" s="3">
        <v>39727.937314814815</v>
      </c>
    </row>
    <row r="37" spans="1:18" s="2" customFormat="1" x14ac:dyDescent="0.2">
      <c r="A37" s="2" t="s">
        <v>65</v>
      </c>
      <c r="B37" s="2">
        <v>0.10448</v>
      </c>
      <c r="C37" s="2">
        <v>109.9597</v>
      </c>
      <c r="D37" s="2">
        <v>370.88189999999997</v>
      </c>
      <c r="E37" s="2">
        <v>2.6513300000000002</v>
      </c>
      <c r="F37" s="2">
        <v>2.5400000000000002E-3</v>
      </c>
      <c r="G37" s="2">
        <v>0.20968000000000001</v>
      </c>
      <c r="H37" s="2">
        <v>5.9316599999999999</v>
      </c>
      <c r="I37" s="2">
        <v>554.59849999999994</v>
      </c>
      <c r="J37" s="2">
        <v>0.37676999999999999</v>
      </c>
      <c r="K37" s="2">
        <v>44.655720000000002</v>
      </c>
      <c r="L37" s="2">
        <v>-4.564E-2</v>
      </c>
      <c r="M37" s="2">
        <v>8066</v>
      </c>
      <c r="N37" s="2">
        <v>-263</v>
      </c>
      <c r="O37" s="2">
        <v>-57</v>
      </c>
      <c r="P37" s="2" t="s">
        <v>66</v>
      </c>
      <c r="Q37" s="2">
        <v>34</v>
      </c>
      <c r="R37" s="3">
        <v>39727.940358796295</v>
      </c>
    </row>
    <row r="38" spans="1:18" s="2" customFormat="1" x14ac:dyDescent="0.2">
      <c r="A38" s="2" t="s">
        <v>67</v>
      </c>
      <c r="B38" s="2">
        <v>5.9060000000000001E-2</v>
      </c>
      <c r="C38" s="2">
        <v>114.7684</v>
      </c>
      <c r="D38" s="2">
        <v>366.75400000000002</v>
      </c>
      <c r="E38" s="2">
        <v>2.7498</v>
      </c>
      <c r="F38" s="2">
        <v>5.706E-2</v>
      </c>
      <c r="G38" s="2">
        <v>-5.858E-2</v>
      </c>
      <c r="H38" s="2">
        <v>5.2061299999999999</v>
      </c>
      <c r="I38" s="2">
        <v>560.36680000000001</v>
      </c>
      <c r="J38" s="2">
        <v>0.36519000000000001</v>
      </c>
      <c r="K38" s="2">
        <v>40.771000000000001</v>
      </c>
      <c r="L38" s="2">
        <v>-2.1559999999999999E-2</v>
      </c>
      <c r="M38" s="2">
        <v>8057.3</v>
      </c>
      <c r="N38" s="2">
        <v>-255.3</v>
      </c>
      <c r="O38" s="2">
        <v>-57</v>
      </c>
      <c r="P38" s="2" t="s">
        <v>66</v>
      </c>
      <c r="Q38" s="2">
        <v>35</v>
      </c>
      <c r="R38" s="3">
        <v>39727.943553240744</v>
      </c>
    </row>
    <row r="39" spans="1:18" s="2" customFormat="1" x14ac:dyDescent="0.2">
      <c r="A39" s="2" t="s">
        <v>68</v>
      </c>
      <c r="B39" s="2">
        <v>4.1520000000000001E-2</v>
      </c>
      <c r="C39" s="2">
        <v>110.8355</v>
      </c>
      <c r="D39" s="2">
        <v>366.24540000000002</v>
      </c>
      <c r="E39" s="2">
        <v>2.1800199999999998</v>
      </c>
      <c r="F39" s="2">
        <v>-8.8800000000000007E-3</v>
      </c>
      <c r="G39" s="2">
        <v>8.3710000000000007E-2</v>
      </c>
      <c r="H39" s="2">
        <v>5.66113</v>
      </c>
      <c r="I39" s="2">
        <v>552.10419999999999</v>
      </c>
      <c r="J39" s="2">
        <v>0.29958000000000001</v>
      </c>
      <c r="K39" s="2">
        <v>43.394849999999998</v>
      </c>
      <c r="L39" s="2">
        <v>-1.9029999999999998E-2</v>
      </c>
      <c r="M39" s="2">
        <v>8048.7</v>
      </c>
      <c r="N39" s="2">
        <v>-247.7</v>
      </c>
      <c r="O39" s="2">
        <v>-57</v>
      </c>
      <c r="P39" s="2" t="s">
        <v>66</v>
      </c>
      <c r="Q39" s="2">
        <v>36</v>
      </c>
      <c r="R39" s="3">
        <v>39727.946585648147</v>
      </c>
    </row>
    <row r="40" spans="1:18" s="2" customFormat="1" x14ac:dyDescent="0.2">
      <c r="A40" s="2" t="s">
        <v>69</v>
      </c>
      <c r="B40" s="2">
        <v>6.2010000000000003E-2</v>
      </c>
      <c r="C40" s="2">
        <v>95.907359999999997</v>
      </c>
      <c r="D40" s="2">
        <v>356.42959999999999</v>
      </c>
      <c r="E40" s="2">
        <v>2.6138400000000002</v>
      </c>
      <c r="F40" s="2">
        <v>2.0289999999999999E-2</v>
      </c>
      <c r="G40" s="2">
        <v>0.36699999999999999</v>
      </c>
      <c r="H40" s="2">
        <v>6.9122899999999996</v>
      </c>
      <c r="I40" s="2">
        <v>552.06169999999997</v>
      </c>
      <c r="J40" s="2">
        <v>0.33300999999999997</v>
      </c>
      <c r="K40" s="2">
        <v>54.901179999999997</v>
      </c>
      <c r="L40" s="2">
        <v>-1.9019999999999999E-2</v>
      </c>
      <c r="M40" s="2">
        <v>8040</v>
      </c>
      <c r="N40" s="2">
        <v>-240</v>
      </c>
      <c r="O40" s="2">
        <v>-57</v>
      </c>
      <c r="P40" s="2" t="s">
        <v>66</v>
      </c>
      <c r="Q40" s="2">
        <v>37</v>
      </c>
      <c r="R40" s="3">
        <v>39727.949606481481</v>
      </c>
    </row>
    <row r="41" spans="1:18" s="2" customFormat="1" x14ac:dyDescent="0.2">
      <c r="A41" s="2" t="s">
        <v>70</v>
      </c>
      <c r="B41" s="2">
        <v>7.8060000000000004E-2</v>
      </c>
      <c r="C41" s="2">
        <v>84.166210000000007</v>
      </c>
      <c r="D41" s="2">
        <v>354.22329999999999</v>
      </c>
      <c r="E41" s="2">
        <v>2.1616599999999999</v>
      </c>
      <c r="F41" s="2">
        <v>1.6490000000000001E-2</v>
      </c>
      <c r="G41" s="2">
        <v>0.12431</v>
      </c>
      <c r="H41" s="2">
        <v>6.63767</v>
      </c>
      <c r="I41" s="2">
        <v>545.91390000000001</v>
      </c>
      <c r="J41" s="2">
        <v>0.46665000000000001</v>
      </c>
      <c r="K41" s="2">
        <v>64.130740000000003</v>
      </c>
      <c r="L41" s="2">
        <v>6.2149999999999997E-2</v>
      </c>
      <c r="M41" s="2">
        <v>8031.3</v>
      </c>
      <c r="N41" s="2">
        <v>-232.3</v>
      </c>
      <c r="O41" s="2">
        <v>-57</v>
      </c>
      <c r="P41" s="2" t="s">
        <v>66</v>
      </c>
      <c r="Q41" s="2">
        <v>38</v>
      </c>
      <c r="R41" s="3">
        <v>39727.952638888892</v>
      </c>
    </row>
    <row r="42" spans="1:18" s="2" customFormat="1" x14ac:dyDescent="0.2">
      <c r="A42" s="2" t="s">
        <v>71</v>
      </c>
      <c r="B42" s="2">
        <v>6.8260000000000001E-2</v>
      </c>
      <c r="C42" s="2">
        <v>70.860820000000004</v>
      </c>
      <c r="D42" s="2">
        <v>338.28960000000001</v>
      </c>
      <c r="E42" s="2">
        <v>2.4840399999999998</v>
      </c>
      <c r="F42" s="2">
        <v>-2.5400000000000002E-3</v>
      </c>
      <c r="G42" s="2">
        <v>0.24587999999999999</v>
      </c>
      <c r="H42" s="2">
        <v>7.37026</v>
      </c>
      <c r="I42" s="2">
        <v>556.22590000000002</v>
      </c>
      <c r="J42" s="2">
        <v>0.28914000000000001</v>
      </c>
      <c r="K42" s="2">
        <v>74.978049999999996</v>
      </c>
      <c r="L42" s="2">
        <v>2.664E-2</v>
      </c>
      <c r="M42" s="2">
        <v>8022.7</v>
      </c>
      <c r="N42" s="2">
        <v>-224.7</v>
      </c>
      <c r="O42" s="2">
        <v>-57</v>
      </c>
      <c r="P42" s="2" t="s">
        <v>66</v>
      </c>
      <c r="Q42" s="2">
        <v>39</v>
      </c>
      <c r="R42" s="3">
        <v>39727.955659722225</v>
      </c>
    </row>
    <row r="43" spans="1:18" s="2" customFormat="1" x14ac:dyDescent="0.2">
      <c r="A43" s="2" t="s">
        <v>72</v>
      </c>
      <c r="B43" s="2">
        <v>0.39545000000000002</v>
      </c>
      <c r="C43" s="2">
        <v>131.55719999999999</v>
      </c>
      <c r="D43" s="2">
        <v>183.57040000000001</v>
      </c>
      <c r="E43" s="2">
        <v>114.6906</v>
      </c>
      <c r="F43" s="2">
        <v>-3.4250000000000003E-2</v>
      </c>
      <c r="G43" s="2">
        <v>0.93913999999999997</v>
      </c>
      <c r="H43" s="2">
        <v>6.0897899999999998</v>
      </c>
      <c r="I43" s="2">
        <v>362.74119999999999</v>
      </c>
      <c r="J43" s="2">
        <v>0.44291000000000003</v>
      </c>
      <c r="K43" s="2">
        <v>84.874369999999999</v>
      </c>
      <c r="L43" s="2">
        <v>-7.3590000000000003E-2</v>
      </c>
      <c r="M43" s="2">
        <v>8014</v>
      </c>
      <c r="N43" s="2">
        <v>-217</v>
      </c>
      <c r="O43" s="2">
        <v>-57</v>
      </c>
      <c r="P43" s="2" t="s">
        <v>66</v>
      </c>
      <c r="Q43" s="2">
        <v>40</v>
      </c>
      <c r="R43" s="3">
        <v>39727.958680555559</v>
      </c>
    </row>
    <row r="44" spans="1:18" s="2" customFormat="1" x14ac:dyDescent="0.2">
      <c r="A44" s="2" t="s">
        <v>73</v>
      </c>
      <c r="B44" s="2">
        <v>-6.3E-3</v>
      </c>
      <c r="C44" s="2">
        <v>376.60120000000001</v>
      </c>
      <c r="D44" s="2">
        <v>0.52851999999999999</v>
      </c>
      <c r="E44" s="2">
        <v>364.7527</v>
      </c>
      <c r="F44" s="2">
        <v>2.7560000000000001E-2</v>
      </c>
      <c r="G44" s="2">
        <v>0.69486000000000003</v>
      </c>
      <c r="H44" s="2">
        <v>0.48893999999999999</v>
      </c>
      <c r="I44" s="2">
        <v>8.9924300000000006</v>
      </c>
      <c r="J44" s="2">
        <v>0.34340999999999999</v>
      </c>
      <c r="K44" s="2">
        <v>36.169260000000001</v>
      </c>
      <c r="L44" s="2">
        <v>8.77E-2</v>
      </c>
      <c r="M44" s="2">
        <v>7973</v>
      </c>
      <c r="N44" s="2">
        <v>-327</v>
      </c>
      <c r="O44" s="2">
        <v>-57</v>
      </c>
      <c r="P44" s="2" t="s">
        <v>74</v>
      </c>
      <c r="Q44" s="2">
        <v>41</v>
      </c>
      <c r="R44" s="3">
        <v>39727.961747685185</v>
      </c>
    </row>
    <row r="45" spans="1:18" s="2" customFormat="1" x14ac:dyDescent="0.2">
      <c r="A45" s="2" t="s">
        <v>75</v>
      </c>
      <c r="B45" s="2">
        <v>0.10604</v>
      </c>
      <c r="C45" s="2">
        <v>374.50799999999998</v>
      </c>
      <c r="D45" s="2">
        <v>0.81538999999999995</v>
      </c>
      <c r="E45" s="2">
        <v>362.09649999999999</v>
      </c>
      <c r="F45" s="2">
        <v>1.503E-2</v>
      </c>
      <c r="G45" s="2">
        <v>1.02182</v>
      </c>
      <c r="H45" s="2">
        <v>0.22172</v>
      </c>
      <c r="I45" s="2">
        <v>5.7156000000000002</v>
      </c>
      <c r="J45" s="2">
        <v>0.20294999999999999</v>
      </c>
      <c r="K45" s="2">
        <v>37.026510000000002</v>
      </c>
      <c r="L45" s="2">
        <v>6.8900000000000003E-2</v>
      </c>
      <c r="M45" s="2">
        <v>7987</v>
      </c>
      <c r="N45" s="2">
        <v>-335</v>
      </c>
      <c r="O45" s="2">
        <v>-57</v>
      </c>
      <c r="P45" s="2" t="s">
        <v>74</v>
      </c>
      <c r="Q45" s="2">
        <v>42</v>
      </c>
      <c r="R45" s="3">
        <v>39727.964953703704</v>
      </c>
    </row>
    <row r="46" spans="1:18" s="2" customFormat="1" x14ac:dyDescent="0.2">
      <c r="A46" s="2" t="s">
        <v>76</v>
      </c>
      <c r="B46" s="2">
        <v>3.7670000000000002E-2</v>
      </c>
      <c r="C46" s="2">
        <v>375.59719999999999</v>
      </c>
      <c r="D46" s="2">
        <v>0.55571000000000004</v>
      </c>
      <c r="E46" s="2">
        <v>363.2672</v>
      </c>
      <c r="F46" s="2">
        <v>4.7620000000000003E-2</v>
      </c>
      <c r="G46" s="2">
        <v>1.0156099999999999</v>
      </c>
      <c r="H46" s="2">
        <v>0.38612999999999997</v>
      </c>
      <c r="I46" s="2">
        <v>4.7335900000000004</v>
      </c>
      <c r="J46" s="2">
        <v>0.39123000000000002</v>
      </c>
      <c r="K46" s="2">
        <v>36.344709999999999</v>
      </c>
      <c r="L46" s="2">
        <v>1.128E-2</v>
      </c>
      <c r="M46" s="2">
        <v>8001</v>
      </c>
      <c r="N46" s="2">
        <v>-343</v>
      </c>
      <c r="O46" s="2">
        <v>-57</v>
      </c>
      <c r="P46" s="2" t="s">
        <v>74</v>
      </c>
      <c r="Q46" s="2">
        <v>43</v>
      </c>
      <c r="R46" s="3">
        <v>39727.967962962961</v>
      </c>
    </row>
    <row r="47" spans="1:18" s="2" customFormat="1" x14ac:dyDescent="0.2">
      <c r="A47" s="2" t="s">
        <v>77</v>
      </c>
      <c r="B47" s="2">
        <v>0.12265</v>
      </c>
      <c r="C47" s="2">
        <v>377.15350000000001</v>
      </c>
      <c r="D47" s="2">
        <v>0.85480999999999996</v>
      </c>
      <c r="E47" s="2">
        <v>362.01909999999998</v>
      </c>
      <c r="F47" s="2">
        <v>-2.0049999999999998E-2</v>
      </c>
      <c r="G47" s="2">
        <v>0.56372</v>
      </c>
      <c r="H47" s="2">
        <v>0.10559</v>
      </c>
      <c r="I47" s="2">
        <v>4.5431900000000001</v>
      </c>
      <c r="J47" s="2">
        <v>0.27509</v>
      </c>
      <c r="K47" s="2">
        <v>35.805079999999997</v>
      </c>
      <c r="L47" s="2">
        <v>1.504E-2</v>
      </c>
      <c r="M47" s="2">
        <v>8015</v>
      </c>
      <c r="N47" s="2">
        <v>-351</v>
      </c>
      <c r="O47" s="2">
        <v>-57</v>
      </c>
      <c r="P47" s="2" t="s">
        <v>74</v>
      </c>
      <c r="Q47" s="2">
        <v>44</v>
      </c>
      <c r="R47" s="3">
        <v>39727.971006944441</v>
      </c>
    </row>
    <row r="48" spans="1:18" s="2" customFormat="1" x14ac:dyDescent="0.2">
      <c r="A48" s="2" t="s">
        <v>78</v>
      </c>
      <c r="B48" s="2">
        <v>1.456E-2</v>
      </c>
      <c r="C48" s="2">
        <v>376.16849999999999</v>
      </c>
      <c r="D48" s="2">
        <v>0.61650000000000005</v>
      </c>
      <c r="E48" s="2">
        <v>362.60669999999999</v>
      </c>
      <c r="F48" s="2">
        <v>2.7570000000000001E-2</v>
      </c>
      <c r="G48" s="2">
        <v>1.4074599999999999</v>
      </c>
      <c r="H48" s="2">
        <v>0.33932000000000001</v>
      </c>
      <c r="I48" s="2">
        <v>3.3292899999999999</v>
      </c>
      <c r="J48" s="2">
        <v>0.27350000000000002</v>
      </c>
      <c r="K48" s="2">
        <v>35.307009999999998</v>
      </c>
      <c r="L48" s="2">
        <v>1.128E-2</v>
      </c>
      <c r="M48" s="2">
        <v>8029</v>
      </c>
      <c r="N48" s="2">
        <v>-359</v>
      </c>
      <c r="O48" s="2">
        <v>-57</v>
      </c>
      <c r="P48" s="2" t="s">
        <v>74</v>
      </c>
      <c r="Q48" s="2">
        <v>45</v>
      </c>
      <c r="R48" s="3">
        <v>39727.974004629628</v>
      </c>
    </row>
    <row r="49" spans="1:18" s="2" customFormat="1" x14ac:dyDescent="0.2">
      <c r="A49" s="2" t="s">
        <v>79</v>
      </c>
      <c r="B49" s="2">
        <v>8.7099999999999997E-2</v>
      </c>
      <c r="C49" s="2">
        <v>374.7851</v>
      </c>
      <c r="D49" s="2">
        <v>0.87180999999999997</v>
      </c>
      <c r="E49" s="2">
        <v>360.9128</v>
      </c>
      <c r="F49" s="2">
        <v>-5.0099999999999997E-3</v>
      </c>
      <c r="G49" s="2">
        <v>1.38927</v>
      </c>
      <c r="H49" s="2">
        <v>0.29521999999999998</v>
      </c>
      <c r="I49" s="2">
        <v>4.7751799999999998</v>
      </c>
      <c r="J49" s="2">
        <v>0.36603000000000002</v>
      </c>
      <c r="K49" s="2">
        <v>36.171250000000001</v>
      </c>
      <c r="L49" s="2">
        <v>6.769E-2</v>
      </c>
      <c r="M49" s="2">
        <v>8043</v>
      </c>
      <c r="N49" s="2">
        <v>-367</v>
      </c>
      <c r="O49" s="2">
        <v>-57</v>
      </c>
      <c r="P49" s="2" t="s">
        <v>74</v>
      </c>
      <c r="Q49" s="2">
        <v>46</v>
      </c>
      <c r="R49" s="3">
        <v>39727.977048611108</v>
      </c>
    </row>
    <row r="50" spans="1:18" s="2" customFormat="1" x14ac:dyDescent="0.2">
      <c r="A50" s="2" t="s">
        <v>80</v>
      </c>
      <c r="B50" s="2">
        <v>6.216E-2</v>
      </c>
      <c r="C50" s="2">
        <v>381.79250000000002</v>
      </c>
      <c r="D50" s="2">
        <v>0.47471000000000002</v>
      </c>
      <c r="E50" s="2">
        <v>360.19080000000002</v>
      </c>
      <c r="F50" s="2">
        <v>-4.3880000000000002E-2</v>
      </c>
      <c r="G50" s="2">
        <v>1.3435900000000001</v>
      </c>
      <c r="H50" s="2">
        <v>0.44024000000000002</v>
      </c>
      <c r="I50" s="2">
        <v>7.0756899999999998</v>
      </c>
      <c r="J50" s="2">
        <v>0.28421999999999997</v>
      </c>
      <c r="K50" s="2">
        <v>34.275570000000002</v>
      </c>
      <c r="L50" s="2">
        <v>4.0120000000000003E-2</v>
      </c>
      <c r="M50" s="2">
        <v>8057</v>
      </c>
      <c r="N50" s="2">
        <v>-375</v>
      </c>
      <c r="O50" s="2">
        <v>-57</v>
      </c>
      <c r="P50" s="2" t="s">
        <v>74</v>
      </c>
      <c r="Q50" s="2">
        <v>47</v>
      </c>
      <c r="R50" s="3">
        <v>39727.980057870373</v>
      </c>
    </row>
    <row r="51" spans="1:18" s="2" customFormat="1" x14ac:dyDescent="0.2">
      <c r="A51" s="2" t="s">
        <v>81</v>
      </c>
      <c r="B51" s="2">
        <v>0.45679999999999998</v>
      </c>
      <c r="C51" s="2">
        <v>204.91309999999999</v>
      </c>
      <c r="D51" s="2">
        <v>98.498069999999998</v>
      </c>
      <c r="E51" s="2">
        <v>216.73910000000001</v>
      </c>
      <c r="F51" s="2">
        <v>-2.2669999999999999E-2</v>
      </c>
      <c r="G51" s="2">
        <v>26.66281</v>
      </c>
      <c r="H51" s="2">
        <v>1.8539399999999999</v>
      </c>
      <c r="I51" s="2">
        <v>215.34289999999999</v>
      </c>
      <c r="J51" s="2">
        <v>0.21029</v>
      </c>
      <c r="K51" s="2">
        <v>27.140409999999999</v>
      </c>
      <c r="L51" s="2">
        <v>2.393E-2</v>
      </c>
      <c r="M51" s="2">
        <v>7315</v>
      </c>
      <c r="N51" s="2">
        <v>200</v>
      </c>
      <c r="O51" s="2">
        <v>-55</v>
      </c>
      <c r="P51" s="2" t="s">
        <v>82</v>
      </c>
      <c r="Q51" s="2">
        <v>48</v>
      </c>
      <c r="R51" s="3">
        <v>39727.983113425929</v>
      </c>
    </row>
    <row r="52" spans="1:18" s="2" customFormat="1" x14ac:dyDescent="0.2">
      <c r="A52" s="2" t="s">
        <v>83</v>
      </c>
      <c r="B52" s="2">
        <v>7.281E-2</v>
      </c>
      <c r="C52" s="2">
        <v>118.5598</v>
      </c>
      <c r="D52" s="2">
        <v>373.3143</v>
      </c>
      <c r="E52" s="2">
        <v>2.7356799999999999</v>
      </c>
      <c r="F52" s="2">
        <v>2.0150000000000001E-2</v>
      </c>
      <c r="G52" s="2">
        <v>4.0299999999999997E-3</v>
      </c>
      <c r="H52" s="2">
        <v>5.1863000000000001</v>
      </c>
      <c r="I52" s="2">
        <v>535.12130000000002</v>
      </c>
      <c r="J52" s="2">
        <v>0.37675999999999998</v>
      </c>
      <c r="K52" s="2">
        <v>39.505809999999997</v>
      </c>
      <c r="L52" s="2">
        <v>-5.1650000000000001E-2</v>
      </c>
      <c r="M52" s="2">
        <v>7315</v>
      </c>
      <c r="N52" s="2">
        <v>191</v>
      </c>
      <c r="O52" s="2">
        <v>-55</v>
      </c>
      <c r="P52" s="2" t="s">
        <v>82</v>
      </c>
      <c r="Q52" s="2">
        <v>49</v>
      </c>
      <c r="R52" s="3">
        <v>39727.986307870371</v>
      </c>
    </row>
    <row r="53" spans="1:18" s="2" customFormat="1" x14ac:dyDescent="0.2">
      <c r="A53" s="2" t="s">
        <v>84</v>
      </c>
      <c r="B53" s="2">
        <v>1.434E-2</v>
      </c>
      <c r="C53" s="2">
        <v>120.1454</v>
      </c>
      <c r="D53" s="2">
        <v>375.52550000000002</v>
      </c>
      <c r="E53" s="2">
        <v>2.8611800000000001</v>
      </c>
      <c r="F53" s="2">
        <v>0</v>
      </c>
      <c r="G53" s="2">
        <v>2.8969999999999999E-2</v>
      </c>
      <c r="H53" s="2">
        <v>5.1367500000000001</v>
      </c>
      <c r="I53" s="2">
        <v>538.21810000000005</v>
      </c>
      <c r="J53" s="2">
        <v>0.31037999999999999</v>
      </c>
      <c r="K53" s="2">
        <v>39.383830000000003</v>
      </c>
      <c r="L53" s="2">
        <v>1.7639999999999999E-2</v>
      </c>
      <c r="M53" s="2">
        <v>7315</v>
      </c>
      <c r="N53" s="2">
        <v>182</v>
      </c>
      <c r="O53" s="2">
        <v>-55</v>
      </c>
      <c r="P53" s="2" t="s">
        <v>82</v>
      </c>
      <c r="Q53" s="2">
        <v>50</v>
      </c>
      <c r="R53" s="3">
        <v>39727.989351851851</v>
      </c>
    </row>
    <row r="54" spans="1:18" s="2" customFormat="1" x14ac:dyDescent="0.2">
      <c r="A54" s="2" t="s">
        <v>85</v>
      </c>
      <c r="B54" s="2">
        <v>7.0660000000000001E-2</v>
      </c>
      <c r="C54" s="2">
        <v>120.25360000000001</v>
      </c>
      <c r="D54" s="2">
        <v>375.16919999999999</v>
      </c>
      <c r="E54" s="2">
        <v>2.6200100000000002</v>
      </c>
      <c r="F54" s="2">
        <v>3.5270000000000003E-2</v>
      </c>
      <c r="G54" s="2">
        <v>-3.7789999999999997E-2</v>
      </c>
      <c r="H54" s="2">
        <v>5.1923199999999996</v>
      </c>
      <c r="I54" s="2">
        <v>539.64559999999994</v>
      </c>
      <c r="J54" s="2">
        <v>0.39666000000000001</v>
      </c>
      <c r="K54" s="2">
        <v>39.560279999999999</v>
      </c>
      <c r="L54" s="2">
        <v>7.5599999999999999E-3</v>
      </c>
      <c r="M54" s="2">
        <v>7315</v>
      </c>
      <c r="N54" s="2">
        <v>173</v>
      </c>
      <c r="O54" s="2">
        <v>-55</v>
      </c>
      <c r="P54" s="2" t="s">
        <v>82</v>
      </c>
      <c r="Q54" s="2">
        <v>51</v>
      </c>
      <c r="R54" s="3">
        <v>39727.992384259262</v>
      </c>
    </row>
    <row r="55" spans="1:18" s="2" customFormat="1" x14ac:dyDescent="0.2">
      <c r="A55" s="2" t="s">
        <v>86</v>
      </c>
      <c r="B55" s="2">
        <v>1.1050000000000001E-2</v>
      </c>
      <c r="C55" s="2">
        <v>120.456</v>
      </c>
      <c r="D55" s="2">
        <v>374.95850000000002</v>
      </c>
      <c r="E55" s="2">
        <v>1.8922399999999999</v>
      </c>
      <c r="F55" s="2">
        <v>-6.3E-3</v>
      </c>
      <c r="G55" s="2">
        <v>5.4940000000000003E-2</v>
      </c>
      <c r="H55" s="2">
        <v>5.1960699999999997</v>
      </c>
      <c r="I55" s="2">
        <v>539.57069999999999</v>
      </c>
      <c r="J55" s="2">
        <v>0.33856999999999998</v>
      </c>
      <c r="K55" s="2">
        <v>39.791379999999997</v>
      </c>
      <c r="L55" s="2">
        <v>0.10459</v>
      </c>
      <c r="M55" s="2">
        <v>7315</v>
      </c>
      <c r="N55" s="2">
        <v>164</v>
      </c>
      <c r="O55" s="2">
        <v>-55</v>
      </c>
      <c r="P55" s="2" t="s">
        <v>82</v>
      </c>
      <c r="Q55" s="2">
        <v>52</v>
      </c>
      <c r="R55" s="3">
        <v>39727.995381944442</v>
      </c>
    </row>
    <row r="56" spans="1:18" s="2" customFormat="1" x14ac:dyDescent="0.2">
      <c r="A56" s="2" t="s">
        <v>87</v>
      </c>
      <c r="B56" s="2">
        <v>4.8779999999999997E-2</v>
      </c>
      <c r="C56" s="2">
        <v>377.60770000000002</v>
      </c>
      <c r="D56" s="2">
        <v>3.6442999999999999</v>
      </c>
      <c r="E56" s="2">
        <v>374.03769999999997</v>
      </c>
      <c r="F56" s="2">
        <v>-1.001E-2</v>
      </c>
      <c r="G56" s="2">
        <v>9.8867399999999996</v>
      </c>
      <c r="H56" s="2">
        <v>0.66866999999999999</v>
      </c>
      <c r="I56" s="2">
        <v>14.154780000000001</v>
      </c>
      <c r="J56" s="2">
        <v>0.30292999999999998</v>
      </c>
      <c r="K56" s="2">
        <v>26.165289999999999</v>
      </c>
      <c r="L56" s="2">
        <v>1.5010000000000001E-2</v>
      </c>
      <c r="M56" s="2">
        <v>7302</v>
      </c>
      <c r="N56" s="2">
        <v>153</v>
      </c>
      <c r="O56" s="2">
        <v>-55</v>
      </c>
      <c r="P56" s="2" t="s">
        <v>88</v>
      </c>
      <c r="Q56" s="2">
        <v>53</v>
      </c>
      <c r="R56" s="3">
        <v>39727.998449074075</v>
      </c>
    </row>
    <row r="57" spans="1:18" s="2" customFormat="1" x14ac:dyDescent="0.2">
      <c r="A57" s="2" t="s">
        <v>89</v>
      </c>
      <c r="B57" s="2">
        <v>0.1069</v>
      </c>
      <c r="C57" s="2">
        <v>378.83929999999998</v>
      </c>
      <c r="D57" s="2">
        <v>0.71243000000000001</v>
      </c>
      <c r="E57" s="2">
        <v>362.6746</v>
      </c>
      <c r="F57" s="2">
        <v>2.2519999999999998E-2</v>
      </c>
      <c r="G57" s="2">
        <v>1.2909200000000001</v>
      </c>
      <c r="H57" s="2">
        <v>0.32566000000000001</v>
      </c>
      <c r="I57" s="2">
        <v>4.7067800000000002</v>
      </c>
      <c r="J57" s="2">
        <v>0.32289000000000001</v>
      </c>
      <c r="K57" s="2">
        <v>34.849240000000002</v>
      </c>
      <c r="L57" s="2">
        <v>5.2549999999999999E-2</v>
      </c>
      <c r="M57" s="2">
        <v>7302</v>
      </c>
      <c r="N57" s="2">
        <v>112.3</v>
      </c>
      <c r="O57" s="2">
        <v>-55</v>
      </c>
      <c r="P57" s="2" t="s">
        <v>88</v>
      </c>
      <c r="Q57" s="2">
        <v>54</v>
      </c>
      <c r="R57" s="3">
        <v>39728.001655092594</v>
      </c>
    </row>
    <row r="58" spans="1:18" s="2" customFormat="1" x14ac:dyDescent="0.2">
      <c r="A58" s="2" t="s">
        <v>90</v>
      </c>
      <c r="B58" s="2">
        <v>0.12655</v>
      </c>
      <c r="C58" s="2">
        <v>373.44439999999997</v>
      </c>
      <c r="D58" s="2">
        <v>1.03826</v>
      </c>
      <c r="E58" s="2">
        <v>363.18049999999999</v>
      </c>
      <c r="F58" s="2">
        <v>-1.8769999999999998E-2</v>
      </c>
      <c r="G58" s="2">
        <v>2.2601900000000001</v>
      </c>
      <c r="H58" s="2">
        <v>1.27572</v>
      </c>
      <c r="I58" s="2">
        <v>5.5460900000000004</v>
      </c>
      <c r="J58" s="2">
        <v>0.25984000000000002</v>
      </c>
      <c r="K58" s="2">
        <v>36.000120000000003</v>
      </c>
      <c r="L58" s="2">
        <v>-1.8769999999999998E-2</v>
      </c>
      <c r="M58" s="2">
        <v>7302</v>
      </c>
      <c r="N58" s="2">
        <v>71.7</v>
      </c>
      <c r="O58" s="2">
        <v>-55</v>
      </c>
      <c r="P58" s="2" t="s">
        <v>88</v>
      </c>
      <c r="Q58" s="2">
        <v>55</v>
      </c>
      <c r="R58" s="3">
        <v>39728.004699074074</v>
      </c>
    </row>
    <row r="59" spans="1:18" s="2" customFormat="1" x14ac:dyDescent="0.2">
      <c r="A59" s="2" t="s">
        <v>91</v>
      </c>
      <c r="B59" s="2">
        <v>4.6059999999999997E-2</v>
      </c>
      <c r="C59" s="2">
        <v>371.81900000000002</v>
      </c>
      <c r="D59" s="2">
        <v>0.54213</v>
      </c>
      <c r="E59" s="2">
        <v>362.24880000000002</v>
      </c>
      <c r="F59" s="2">
        <v>-5.0099999999999997E-3</v>
      </c>
      <c r="G59" s="2">
        <v>1.2123600000000001</v>
      </c>
      <c r="H59" s="2">
        <v>1.2956799999999999</v>
      </c>
      <c r="I59" s="2">
        <v>3.3925800000000002</v>
      </c>
      <c r="J59" s="2">
        <v>0.29707</v>
      </c>
      <c r="K59" s="2">
        <v>37.580950000000001</v>
      </c>
      <c r="L59" s="2">
        <v>-2.002E-2</v>
      </c>
      <c r="M59" s="2">
        <v>7302</v>
      </c>
      <c r="N59" s="2">
        <v>31</v>
      </c>
      <c r="O59" s="2">
        <v>-55</v>
      </c>
      <c r="P59" s="2" t="s">
        <v>88</v>
      </c>
      <c r="Q59" s="2">
        <v>56</v>
      </c>
      <c r="R59" s="3">
        <v>39728.007731481484</v>
      </c>
    </row>
    <row r="60" spans="1:18" s="2" customFormat="1" x14ac:dyDescent="0.2">
      <c r="A60" s="2" t="s">
        <v>92</v>
      </c>
      <c r="B60" s="2">
        <v>-4.0000000000000002E-4</v>
      </c>
      <c r="C60" s="2">
        <v>74.7624</v>
      </c>
      <c r="D60" s="2">
        <v>364.63150000000002</v>
      </c>
      <c r="E60" s="2">
        <v>2.0472000000000001</v>
      </c>
      <c r="F60" s="2">
        <v>-6.2500000000000003E-3</v>
      </c>
      <c r="G60" s="2">
        <v>0.10051</v>
      </c>
      <c r="H60" s="2">
        <v>7.1113400000000002</v>
      </c>
      <c r="I60" s="2">
        <v>509.12990000000002</v>
      </c>
      <c r="J60" s="2">
        <v>0.45491999999999999</v>
      </c>
      <c r="K60" s="2">
        <v>72.20317</v>
      </c>
      <c r="L60" s="2">
        <v>1.7500000000000002E-2</v>
      </c>
      <c r="M60" s="2">
        <v>7461</v>
      </c>
      <c r="N60" s="2">
        <v>-1290</v>
      </c>
      <c r="O60" s="2">
        <v>-60</v>
      </c>
      <c r="P60" s="2" t="s">
        <v>93</v>
      </c>
      <c r="Q60" s="2">
        <v>57</v>
      </c>
      <c r="R60" s="3">
        <v>39728.010798611111</v>
      </c>
    </row>
    <row r="61" spans="1:18" s="2" customFormat="1" x14ac:dyDescent="0.2">
      <c r="A61" s="2" t="s">
        <v>94</v>
      </c>
      <c r="B61" s="2">
        <v>9.8040000000000002E-2</v>
      </c>
      <c r="C61" s="2">
        <v>98.546660000000003</v>
      </c>
      <c r="D61" s="2">
        <v>376.79629999999997</v>
      </c>
      <c r="E61" s="2">
        <v>1.9507399999999999</v>
      </c>
      <c r="F61" s="2">
        <v>-1.2500000000000001E-2</v>
      </c>
      <c r="G61" s="2">
        <v>8.7500000000000008E-3</v>
      </c>
      <c r="H61" s="2">
        <v>5.2070800000000004</v>
      </c>
      <c r="I61" s="2">
        <v>514.37450000000001</v>
      </c>
      <c r="J61" s="2">
        <v>0.26594000000000001</v>
      </c>
      <c r="K61" s="2">
        <v>53.613799999999998</v>
      </c>
      <c r="L61" s="2">
        <v>-9.6280000000000004E-2</v>
      </c>
      <c r="M61" s="2">
        <v>7485</v>
      </c>
      <c r="N61" s="2">
        <v>-1289.7</v>
      </c>
      <c r="O61" s="2">
        <v>-60</v>
      </c>
      <c r="P61" s="2" t="s">
        <v>93</v>
      </c>
      <c r="Q61" s="2">
        <v>58</v>
      </c>
      <c r="R61" s="3">
        <v>39728.014016203706</v>
      </c>
    </row>
    <row r="62" spans="1:18" s="2" customFormat="1" x14ac:dyDescent="0.2">
      <c r="A62" s="2" t="s">
        <v>95</v>
      </c>
      <c r="B62" s="2">
        <v>4.9369999999999997E-2</v>
      </c>
      <c r="C62" s="2">
        <v>106.1908</v>
      </c>
      <c r="D62" s="2">
        <v>384.51190000000003</v>
      </c>
      <c r="E62" s="2">
        <v>1.72797</v>
      </c>
      <c r="F62" s="2">
        <v>-5.2510000000000001E-2</v>
      </c>
      <c r="G62" s="2">
        <v>2.2759999999999999E-2</v>
      </c>
      <c r="H62" s="2">
        <v>5.5846099999999996</v>
      </c>
      <c r="I62" s="2">
        <v>510.68650000000002</v>
      </c>
      <c r="J62" s="2">
        <v>0.33373000000000003</v>
      </c>
      <c r="K62" s="2">
        <v>48.138489999999997</v>
      </c>
      <c r="L62" s="2">
        <v>1.7510000000000001E-2</v>
      </c>
      <c r="M62" s="2">
        <v>7509</v>
      </c>
      <c r="N62" s="2">
        <v>-1289.3</v>
      </c>
      <c r="O62" s="2">
        <v>-60</v>
      </c>
      <c r="P62" s="2" t="s">
        <v>93</v>
      </c>
      <c r="Q62" s="2">
        <v>59</v>
      </c>
      <c r="R62" s="3">
        <v>39728.017071759263</v>
      </c>
    </row>
    <row r="63" spans="1:18" s="2" customFormat="1" x14ac:dyDescent="0.2">
      <c r="A63" s="2" t="s">
        <v>96</v>
      </c>
      <c r="B63" s="2">
        <v>6.4699999999999994E-2</v>
      </c>
      <c r="C63" s="2">
        <v>104.2842</v>
      </c>
      <c r="D63" s="2">
        <v>361.5924</v>
      </c>
      <c r="E63" s="2">
        <v>9.3033000000000001</v>
      </c>
      <c r="F63" s="2">
        <v>-1.5010000000000001E-2</v>
      </c>
      <c r="G63" s="2">
        <v>0.41920000000000002</v>
      </c>
      <c r="H63" s="2">
        <v>15.731339999999999</v>
      </c>
      <c r="I63" s="2">
        <v>518.74059999999997</v>
      </c>
      <c r="J63" s="2">
        <v>0.42846000000000001</v>
      </c>
      <c r="K63" s="2">
        <v>48.546129999999998</v>
      </c>
      <c r="L63" s="2">
        <v>-3.0020000000000002E-2</v>
      </c>
      <c r="M63" s="2">
        <v>7533</v>
      </c>
      <c r="N63" s="2">
        <v>-1289</v>
      </c>
      <c r="O63" s="2">
        <v>-60</v>
      </c>
      <c r="P63" s="2" t="s">
        <v>93</v>
      </c>
      <c r="Q63" s="2">
        <v>60</v>
      </c>
      <c r="R63" s="3">
        <v>39728.020104166666</v>
      </c>
    </row>
    <row r="64" spans="1:18" s="2" customFormat="1" x14ac:dyDescent="0.2">
      <c r="A64" s="2" t="s">
        <v>97</v>
      </c>
      <c r="B64" s="2">
        <v>8.9200000000000008E-3</v>
      </c>
      <c r="C64" s="2">
        <v>117.2458</v>
      </c>
      <c r="D64" s="2">
        <v>53.013100000000001</v>
      </c>
      <c r="E64" s="2">
        <v>493.39460000000003</v>
      </c>
      <c r="F64" s="2">
        <v>7.5100000000000002E-3</v>
      </c>
      <c r="G64" s="2">
        <v>100.527</v>
      </c>
      <c r="H64" s="2">
        <v>19.799880000000002</v>
      </c>
      <c r="I64" s="2">
        <v>36.117130000000003</v>
      </c>
      <c r="J64" s="2">
        <v>0.29277999999999998</v>
      </c>
      <c r="K64" s="2">
        <v>16.062629999999999</v>
      </c>
      <c r="L64" s="2">
        <v>-3.1289999999999998E-2</v>
      </c>
      <c r="M64" s="2">
        <v>7569</v>
      </c>
      <c r="N64" s="2">
        <v>-1307</v>
      </c>
      <c r="O64" s="2">
        <v>-60</v>
      </c>
      <c r="P64" s="2" t="s">
        <v>98</v>
      </c>
      <c r="Q64" s="2">
        <v>61</v>
      </c>
      <c r="R64" s="3">
        <v>39728.0231712963</v>
      </c>
    </row>
    <row r="65" spans="1:18" s="2" customFormat="1" x14ac:dyDescent="0.2">
      <c r="A65" s="2" t="s">
        <v>99</v>
      </c>
      <c r="B65" s="2">
        <v>1.9300000000000001E-2</v>
      </c>
      <c r="C65" s="2">
        <v>119.24850000000001</v>
      </c>
      <c r="D65" s="2">
        <v>50.081429999999997</v>
      </c>
      <c r="E65" s="2">
        <v>496.50760000000002</v>
      </c>
      <c r="F65" s="2">
        <v>-3.2550000000000003E-2</v>
      </c>
      <c r="G65" s="2">
        <v>101.1255</v>
      </c>
      <c r="H65" s="2">
        <v>18.19961</v>
      </c>
      <c r="I65" s="2">
        <v>33.408940000000001</v>
      </c>
      <c r="J65" s="2">
        <v>0.28932000000000002</v>
      </c>
      <c r="K65" s="2">
        <v>15.95247</v>
      </c>
      <c r="L65" s="2">
        <v>6.2599999999999999E-3</v>
      </c>
      <c r="M65" s="2">
        <v>7572</v>
      </c>
      <c r="N65" s="2">
        <v>-1304.8</v>
      </c>
      <c r="O65" s="2">
        <v>-60</v>
      </c>
      <c r="P65" s="2" t="s">
        <v>98</v>
      </c>
      <c r="Q65" s="2">
        <v>62</v>
      </c>
      <c r="R65" s="3">
        <v>39728.026377314818</v>
      </c>
    </row>
    <row r="66" spans="1:18" s="2" customFormat="1" x14ac:dyDescent="0.2">
      <c r="A66" s="2" t="s">
        <v>100</v>
      </c>
      <c r="B66" s="2">
        <v>7.8149999999999997E-2</v>
      </c>
      <c r="C66" s="2">
        <v>122.40049999999999</v>
      </c>
      <c r="D66" s="2">
        <v>49.337000000000003</v>
      </c>
      <c r="E66" s="2">
        <v>496.12450000000001</v>
      </c>
      <c r="F66" s="2">
        <v>0</v>
      </c>
      <c r="G66" s="2">
        <v>96.903840000000002</v>
      </c>
      <c r="H66" s="2">
        <v>17.510159999999999</v>
      </c>
      <c r="I66" s="2">
        <v>31.449390000000001</v>
      </c>
      <c r="J66" s="2">
        <v>0.36470999999999998</v>
      </c>
      <c r="K66" s="2">
        <v>16.92773</v>
      </c>
      <c r="L66" s="2">
        <v>3.2550000000000003E-2</v>
      </c>
      <c r="M66" s="2">
        <v>7575</v>
      </c>
      <c r="N66" s="2">
        <v>-1302.5</v>
      </c>
      <c r="O66" s="2">
        <v>-60</v>
      </c>
      <c r="P66" s="2" t="s">
        <v>98</v>
      </c>
      <c r="Q66" s="2">
        <v>63</v>
      </c>
      <c r="R66" s="3">
        <v>39728.029363425929</v>
      </c>
    </row>
    <row r="67" spans="1:18" s="2" customFormat="1" x14ac:dyDescent="0.2">
      <c r="A67" s="2" t="s">
        <v>101</v>
      </c>
      <c r="B67" s="2">
        <v>6.8699999999999997E-2</v>
      </c>
      <c r="C67" s="2">
        <v>124.0609</v>
      </c>
      <c r="D67" s="2">
        <v>48.269550000000002</v>
      </c>
      <c r="E67" s="2">
        <v>497.69959999999998</v>
      </c>
      <c r="F67" s="2">
        <v>1.753E-2</v>
      </c>
      <c r="G67" s="2">
        <v>95.366960000000006</v>
      </c>
      <c r="H67" s="2">
        <v>17.80733</v>
      </c>
      <c r="I67" s="2">
        <v>31.02216</v>
      </c>
      <c r="J67" s="2">
        <v>0.30275999999999997</v>
      </c>
      <c r="K67" s="2">
        <v>17.37276</v>
      </c>
      <c r="L67" s="2">
        <v>-6.1359999999999998E-2</v>
      </c>
      <c r="M67" s="2">
        <v>7578</v>
      </c>
      <c r="N67" s="2">
        <v>-1300.3</v>
      </c>
      <c r="O67" s="2">
        <v>-60</v>
      </c>
      <c r="P67" s="2" t="s">
        <v>98</v>
      </c>
      <c r="Q67" s="2">
        <v>64</v>
      </c>
      <c r="R67" s="3">
        <v>39728.032384259262</v>
      </c>
    </row>
    <row r="68" spans="1:18" s="2" customFormat="1" x14ac:dyDescent="0.2">
      <c r="A68" s="2" t="s">
        <v>102</v>
      </c>
      <c r="B68" s="2">
        <v>0.20413000000000001</v>
      </c>
      <c r="C68" s="2">
        <v>132.49510000000001</v>
      </c>
      <c r="D68" s="2">
        <v>43.718600000000002</v>
      </c>
      <c r="E68" s="2">
        <v>505.41039999999998</v>
      </c>
      <c r="F68" s="2">
        <v>-3.006E-2</v>
      </c>
      <c r="G68" s="2">
        <v>87.034949999999995</v>
      </c>
      <c r="H68" s="2">
        <v>17.271789999999999</v>
      </c>
      <c r="I68" s="2">
        <v>25.837879999999998</v>
      </c>
      <c r="J68" s="2">
        <v>0.37572</v>
      </c>
      <c r="K68" s="2">
        <v>18.617429999999999</v>
      </c>
      <c r="L68" s="2">
        <v>-7.0139999999999994E-2</v>
      </c>
      <c r="M68" s="2">
        <v>7581</v>
      </c>
      <c r="N68" s="2">
        <v>-1298</v>
      </c>
      <c r="O68" s="2">
        <v>-60</v>
      </c>
      <c r="P68" s="2" t="s">
        <v>98</v>
      </c>
      <c r="Q68" s="2">
        <v>65</v>
      </c>
      <c r="R68" s="3">
        <v>39728.035428240742</v>
      </c>
    </row>
    <row r="69" spans="1:18" s="2" customFormat="1" x14ac:dyDescent="0.2">
      <c r="A69" s="2" t="s">
        <v>103</v>
      </c>
      <c r="B69" s="2">
        <v>5.0741800000000001</v>
      </c>
      <c r="C69" s="2">
        <v>4.5664100000000003</v>
      </c>
      <c r="D69" s="2">
        <v>384.87670000000003</v>
      </c>
      <c r="E69" s="2">
        <v>424.42689999999999</v>
      </c>
      <c r="F69" s="2">
        <v>3.3750000000000002E-2</v>
      </c>
      <c r="G69" s="2">
        <v>92.366069999999993</v>
      </c>
      <c r="H69" s="2">
        <v>0.69928999999999997</v>
      </c>
      <c r="I69" s="2">
        <v>0.85428000000000004</v>
      </c>
      <c r="J69" s="2">
        <v>2.3800000000000002E-3</v>
      </c>
      <c r="K69" s="2">
        <v>1.6455500000000001</v>
      </c>
      <c r="L69" s="2">
        <v>3.125E-2</v>
      </c>
      <c r="M69" s="2">
        <v>7595</v>
      </c>
      <c r="N69" s="2">
        <v>-1278</v>
      </c>
      <c r="O69" s="2">
        <v>-60</v>
      </c>
      <c r="P69" s="2" t="s">
        <v>104</v>
      </c>
      <c r="Q69" s="2">
        <v>66</v>
      </c>
      <c r="R69" s="3">
        <v>39728.038472222222</v>
      </c>
    </row>
    <row r="70" spans="1:18" s="2" customFormat="1" x14ac:dyDescent="0.2">
      <c r="A70" s="2" t="s">
        <v>105</v>
      </c>
      <c r="B70" s="2">
        <v>5.9058799999999998</v>
      </c>
      <c r="C70" s="2">
        <v>3.7471000000000001</v>
      </c>
      <c r="D70" s="2">
        <v>378.6891</v>
      </c>
      <c r="E70" s="2">
        <v>427.06139999999999</v>
      </c>
      <c r="F70" s="2">
        <v>1.7500000000000002E-2</v>
      </c>
      <c r="G70" s="2">
        <v>90.412009999999995</v>
      </c>
      <c r="H70" s="2">
        <v>0.84370000000000001</v>
      </c>
      <c r="I70" s="2">
        <v>0.83701999999999999</v>
      </c>
      <c r="J70" s="2">
        <v>-1.413E-2</v>
      </c>
      <c r="K70" s="2">
        <v>1.9009400000000001</v>
      </c>
      <c r="L70" s="2">
        <v>-1.2500000000000001E-2</v>
      </c>
      <c r="M70" s="2">
        <v>7591.7</v>
      </c>
      <c r="N70" s="2">
        <v>-1275.7</v>
      </c>
      <c r="O70" s="2">
        <v>-60</v>
      </c>
      <c r="P70" s="2" t="s">
        <v>104</v>
      </c>
      <c r="Q70" s="2">
        <v>67</v>
      </c>
      <c r="R70" s="3">
        <v>39728.041678240741</v>
      </c>
    </row>
    <row r="71" spans="1:18" s="2" customFormat="1" x14ac:dyDescent="0.2">
      <c r="A71" s="2" t="s">
        <v>106</v>
      </c>
      <c r="B71" s="2">
        <v>7.6074400000000004</v>
      </c>
      <c r="C71" s="2">
        <v>4.5302600000000002</v>
      </c>
      <c r="D71" s="2">
        <v>365.88409999999999</v>
      </c>
      <c r="E71" s="2">
        <v>436.0505</v>
      </c>
      <c r="F71" s="2">
        <v>-0.01</v>
      </c>
      <c r="G71" s="2">
        <v>87.618359999999996</v>
      </c>
      <c r="H71" s="2">
        <v>0.73514000000000002</v>
      </c>
      <c r="I71" s="2">
        <v>0.96840999999999999</v>
      </c>
      <c r="J71" s="2">
        <v>7.0000000000000001E-3</v>
      </c>
      <c r="K71" s="2">
        <v>2.3801999999999999</v>
      </c>
      <c r="L71" s="2">
        <v>5.0020000000000002E-2</v>
      </c>
      <c r="M71" s="2">
        <v>7588.3</v>
      </c>
      <c r="N71" s="2">
        <v>-1273.3</v>
      </c>
      <c r="O71" s="2">
        <v>-60</v>
      </c>
      <c r="P71" s="2" t="s">
        <v>104</v>
      </c>
      <c r="Q71" s="2">
        <v>68</v>
      </c>
      <c r="R71" s="3">
        <v>39728.044687499998</v>
      </c>
    </row>
    <row r="72" spans="1:18" s="2" customFormat="1" x14ac:dyDescent="0.2">
      <c r="A72" s="2" t="s">
        <v>107</v>
      </c>
      <c r="B72" s="2">
        <v>7.7200100000000003</v>
      </c>
      <c r="C72" s="2">
        <v>5.1282199999999998</v>
      </c>
      <c r="D72" s="2">
        <v>365.98059999999998</v>
      </c>
      <c r="E72" s="2">
        <v>439.75259999999997</v>
      </c>
      <c r="F72" s="2">
        <v>-7.4999999999999997E-3</v>
      </c>
      <c r="G72" s="2">
        <v>87.287260000000003</v>
      </c>
      <c r="H72" s="2">
        <v>0.57728999999999997</v>
      </c>
      <c r="I72" s="2">
        <v>1.27149</v>
      </c>
      <c r="J72" s="2">
        <v>3.1140000000000001E-2</v>
      </c>
      <c r="K72" s="2">
        <v>2.6862699999999999</v>
      </c>
      <c r="L72" s="2">
        <v>-1.626E-2</v>
      </c>
      <c r="M72" s="2">
        <v>7585</v>
      </c>
      <c r="N72" s="2">
        <v>-1271</v>
      </c>
      <c r="O72" s="2">
        <v>-60</v>
      </c>
      <c r="P72" s="2" t="s">
        <v>104</v>
      </c>
      <c r="Q72" s="2">
        <v>69</v>
      </c>
      <c r="R72" s="3">
        <v>39728.047685185185</v>
      </c>
    </row>
    <row r="73" spans="1:18" s="2" customFormat="1" x14ac:dyDescent="0.2">
      <c r="A73" s="2" t="s">
        <v>108</v>
      </c>
      <c r="B73" s="2">
        <v>6.386E-2</v>
      </c>
      <c r="C73" s="2">
        <v>141.98410000000001</v>
      </c>
      <c r="D73" s="2">
        <v>33.516959999999997</v>
      </c>
      <c r="E73" s="2">
        <v>509.28730000000002</v>
      </c>
      <c r="F73" s="2">
        <v>-1.25E-3</v>
      </c>
      <c r="G73" s="2">
        <v>83.019040000000004</v>
      </c>
      <c r="H73" s="2">
        <v>17.877500000000001</v>
      </c>
      <c r="I73" s="2">
        <v>22.07527</v>
      </c>
      <c r="J73" s="2">
        <v>0.35398000000000002</v>
      </c>
      <c r="K73" s="2">
        <v>20.214009999999998</v>
      </c>
      <c r="L73" s="2">
        <v>6.1249999999999999E-2</v>
      </c>
      <c r="M73" s="2">
        <v>9328</v>
      </c>
      <c r="N73" s="2">
        <v>-744</v>
      </c>
      <c r="O73" s="2">
        <v>-60</v>
      </c>
      <c r="P73" s="2" t="s">
        <v>109</v>
      </c>
      <c r="Q73" s="2">
        <v>70</v>
      </c>
      <c r="R73" s="3">
        <v>39728.050798611112</v>
      </c>
    </row>
    <row r="74" spans="1:18" s="2" customFormat="1" x14ac:dyDescent="0.2">
      <c r="A74" s="2" t="s">
        <v>110</v>
      </c>
      <c r="B74" s="2">
        <v>6.9360000000000005E-2</v>
      </c>
      <c r="C74" s="2">
        <v>140.9623</v>
      </c>
      <c r="D74" s="2">
        <v>31.41628</v>
      </c>
      <c r="E74" s="2">
        <v>508.75420000000003</v>
      </c>
      <c r="F74" s="2">
        <v>-2.375E-2</v>
      </c>
      <c r="G74" s="2">
        <v>84.425420000000003</v>
      </c>
      <c r="H74" s="2">
        <v>21.097650000000002</v>
      </c>
      <c r="I74" s="2">
        <v>23.48432</v>
      </c>
      <c r="J74" s="2">
        <v>0.39956999999999998</v>
      </c>
      <c r="K74" s="2">
        <v>19.828489999999999</v>
      </c>
      <c r="L74" s="2">
        <v>2.5000000000000001E-2</v>
      </c>
      <c r="M74" s="2">
        <v>9328.7999999999993</v>
      </c>
      <c r="N74" s="2">
        <v>-739.8</v>
      </c>
      <c r="O74" s="2">
        <v>-60</v>
      </c>
      <c r="P74" s="2" t="s">
        <v>109</v>
      </c>
      <c r="Q74" s="2">
        <v>71</v>
      </c>
      <c r="R74" s="3">
        <v>39728.05400462963</v>
      </c>
    </row>
    <row r="75" spans="1:18" s="2" customFormat="1" x14ac:dyDescent="0.2">
      <c r="A75" s="2" t="s">
        <v>111</v>
      </c>
      <c r="B75" s="2">
        <v>-3.5860000000000003E-2</v>
      </c>
      <c r="C75" s="2">
        <v>131.7852</v>
      </c>
      <c r="D75" s="2">
        <v>40.3429</v>
      </c>
      <c r="E75" s="2">
        <v>501.54610000000002</v>
      </c>
      <c r="F75" s="2">
        <v>-0.01</v>
      </c>
      <c r="G75" s="2">
        <v>86.629350000000002</v>
      </c>
      <c r="H75" s="2">
        <v>17.46679</v>
      </c>
      <c r="I75" s="2">
        <v>28.64462</v>
      </c>
      <c r="J75" s="2">
        <v>0.40975</v>
      </c>
      <c r="K75" s="2">
        <v>21.225650000000002</v>
      </c>
      <c r="L75" s="2">
        <v>1.25E-3</v>
      </c>
      <c r="M75" s="2">
        <v>9329.5</v>
      </c>
      <c r="N75" s="2">
        <v>-735.5</v>
      </c>
      <c r="O75" s="2">
        <v>-60</v>
      </c>
      <c r="P75" s="2" t="s">
        <v>109</v>
      </c>
      <c r="Q75" s="2">
        <v>72</v>
      </c>
      <c r="R75" s="3">
        <v>39728.057025462964</v>
      </c>
    </row>
    <row r="76" spans="1:18" s="2" customFormat="1" x14ac:dyDescent="0.2">
      <c r="A76" s="2" t="s">
        <v>112</v>
      </c>
      <c r="B76" s="2">
        <v>-9.2399999999999999E-3</v>
      </c>
      <c r="C76" s="2">
        <v>126.40179999999999</v>
      </c>
      <c r="D76" s="2">
        <v>44.31803</v>
      </c>
      <c r="E76" s="2">
        <v>498.96480000000003</v>
      </c>
      <c r="F76" s="2">
        <v>-1.375E-2</v>
      </c>
      <c r="G76" s="2">
        <v>92.098510000000005</v>
      </c>
      <c r="H76" s="2">
        <v>18.977799999999998</v>
      </c>
      <c r="I76" s="2">
        <v>34.11544</v>
      </c>
      <c r="J76" s="2">
        <v>0.35710999999999998</v>
      </c>
      <c r="K76" s="2">
        <v>18.65802</v>
      </c>
      <c r="L76" s="2">
        <v>9.8780000000000007E-2</v>
      </c>
      <c r="M76" s="2">
        <v>9330.2999999999993</v>
      </c>
      <c r="N76" s="2">
        <v>-731.3</v>
      </c>
      <c r="O76" s="2">
        <v>-60</v>
      </c>
      <c r="P76" s="2" t="s">
        <v>109</v>
      </c>
      <c r="Q76" s="2">
        <v>73</v>
      </c>
      <c r="R76" s="3">
        <v>39728.060023148151</v>
      </c>
    </row>
    <row r="77" spans="1:18" s="2" customFormat="1" x14ac:dyDescent="0.2">
      <c r="A77" s="2" t="s">
        <v>113</v>
      </c>
      <c r="B77" s="2">
        <v>-1.5089999999999999E-2</v>
      </c>
      <c r="C77" s="2">
        <v>117.23699999999999</v>
      </c>
      <c r="D77" s="2">
        <v>46.234050000000003</v>
      </c>
      <c r="E77" s="2">
        <v>498.3304</v>
      </c>
      <c r="F77" s="2">
        <v>-2.751E-2</v>
      </c>
      <c r="G77" s="2">
        <v>102.42529999999999</v>
      </c>
      <c r="H77" s="2">
        <v>21.622959999999999</v>
      </c>
      <c r="I77" s="2">
        <v>32.762610000000002</v>
      </c>
      <c r="J77" s="2">
        <v>0.24309</v>
      </c>
      <c r="K77" s="2">
        <v>16.450569999999999</v>
      </c>
      <c r="L77" s="2">
        <v>-0.01</v>
      </c>
      <c r="M77" s="2">
        <v>9331</v>
      </c>
      <c r="N77" s="2">
        <v>-727</v>
      </c>
      <c r="O77" s="2">
        <v>-60</v>
      </c>
      <c r="P77" s="2" t="s">
        <v>109</v>
      </c>
      <c r="Q77" s="2">
        <v>74</v>
      </c>
      <c r="R77" s="3">
        <v>39728.063067129631</v>
      </c>
    </row>
    <row r="78" spans="1:18" s="2" customFormat="1" x14ac:dyDescent="0.2">
      <c r="A78" s="2" t="s">
        <v>114</v>
      </c>
      <c r="B78" s="2">
        <v>6.8620599999999996</v>
      </c>
      <c r="C78" s="2">
        <v>3.8522599999999998</v>
      </c>
      <c r="D78" s="2">
        <v>371.22539999999998</v>
      </c>
      <c r="E78" s="2">
        <v>430.4905</v>
      </c>
      <c r="F78" s="2">
        <v>-2.5400000000000002E-3</v>
      </c>
      <c r="G78" s="2">
        <v>90.369169999999997</v>
      </c>
      <c r="H78" s="2">
        <v>0.70474000000000003</v>
      </c>
      <c r="I78" s="2">
        <v>0.71921000000000002</v>
      </c>
      <c r="J78" s="2">
        <v>0.11509999999999999</v>
      </c>
      <c r="K78" s="2">
        <v>2.93818</v>
      </c>
      <c r="L78" s="2">
        <v>3.8E-3</v>
      </c>
      <c r="M78" s="2">
        <v>9319</v>
      </c>
      <c r="N78" s="2">
        <v>-739</v>
      </c>
      <c r="O78" s="2">
        <v>-57</v>
      </c>
      <c r="P78" s="2" t="s">
        <v>115</v>
      </c>
      <c r="Q78" s="2">
        <v>75</v>
      </c>
      <c r="R78" s="3">
        <v>39728.066145833334</v>
      </c>
    </row>
    <row r="79" spans="1:18" s="2" customFormat="1" x14ac:dyDescent="0.2">
      <c r="A79" s="2" t="s">
        <v>116</v>
      </c>
      <c r="B79" s="2">
        <v>7.8415999999999997</v>
      </c>
      <c r="C79" s="2">
        <v>4.9861399999999998</v>
      </c>
      <c r="D79" s="2">
        <v>361.31349999999998</v>
      </c>
      <c r="E79" s="2">
        <v>435.2527</v>
      </c>
      <c r="F79" s="2">
        <v>4.9450000000000001E-2</v>
      </c>
      <c r="G79" s="2">
        <v>88.389179999999996</v>
      </c>
      <c r="H79" s="2">
        <v>1.03698</v>
      </c>
      <c r="I79" s="2">
        <v>0.65591999999999995</v>
      </c>
      <c r="J79" s="2">
        <v>3.347E-2</v>
      </c>
      <c r="K79" s="2">
        <v>3.2541099999999998</v>
      </c>
      <c r="L79" s="2">
        <v>3.8E-3</v>
      </c>
      <c r="M79" s="2">
        <v>9320.2999999999993</v>
      </c>
      <c r="N79" s="2">
        <v>-734.7</v>
      </c>
      <c r="O79" s="2">
        <v>-57</v>
      </c>
      <c r="P79" s="2" t="s">
        <v>115</v>
      </c>
      <c r="Q79" s="2">
        <v>76</v>
      </c>
      <c r="R79" s="3">
        <v>39728.069363425922</v>
      </c>
    </row>
    <row r="80" spans="1:18" s="2" customFormat="1" x14ac:dyDescent="0.2">
      <c r="A80" s="2" t="s">
        <v>117</v>
      </c>
      <c r="B80" s="2">
        <v>4.6788100000000004</v>
      </c>
      <c r="C80" s="2">
        <v>3.1036700000000002</v>
      </c>
      <c r="D80" s="2">
        <v>389.09070000000003</v>
      </c>
      <c r="E80" s="2">
        <v>420.23680000000002</v>
      </c>
      <c r="F80" s="2">
        <v>4.1849999999999998E-2</v>
      </c>
      <c r="G80" s="2">
        <v>92.63973</v>
      </c>
      <c r="H80" s="2">
        <v>1.2593399999999999</v>
      </c>
      <c r="I80" s="2">
        <v>0.32608999999999999</v>
      </c>
      <c r="J80" s="2">
        <v>5.7439999999999998E-2</v>
      </c>
      <c r="K80" s="2">
        <v>2.2561300000000002</v>
      </c>
      <c r="L80" s="2">
        <v>6.4680000000000001E-2</v>
      </c>
      <c r="M80" s="2">
        <v>9321.7000000000007</v>
      </c>
      <c r="N80" s="2">
        <v>-730.3</v>
      </c>
      <c r="O80" s="2">
        <v>-57</v>
      </c>
      <c r="P80" s="2" t="s">
        <v>115</v>
      </c>
      <c r="Q80" s="2">
        <v>77</v>
      </c>
      <c r="R80" s="3">
        <v>39728.072395833333</v>
      </c>
    </row>
    <row r="81" spans="1:18" s="2" customFormat="1" x14ac:dyDescent="0.2">
      <c r="A81" s="2" t="s">
        <v>118</v>
      </c>
      <c r="B81" s="2">
        <v>9.1225699999999996</v>
      </c>
      <c r="C81" s="2">
        <v>4.8380099999999997</v>
      </c>
      <c r="D81" s="2">
        <v>358.65780000000001</v>
      </c>
      <c r="E81" s="2">
        <v>439.846</v>
      </c>
      <c r="F81" s="2">
        <v>-8.8800000000000007E-3</v>
      </c>
      <c r="G81" s="2">
        <v>85.397570000000002</v>
      </c>
      <c r="H81" s="2">
        <v>0.78807000000000005</v>
      </c>
      <c r="I81" s="2">
        <v>0.51261000000000001</v>
      </c>
      <c r="J81" s="2">
        <v>0.11907</v>
      </c>
      <c r="K81" s="2">
        <v>3.7002600000000001</v>
      </c>
      <c r="L81" s="2">
        <v>0</v>
      </c>
      <c r="M81" s="2">
        <v>9323</v>
      </c>
      <c r="N81" s="2">
        <v>-726</v>
      </c>
      <c r="O81" s="2">
        <v>-57</v>
      </c>
      <c r="P81" s="2" t="s">
        <v>115</v>
      </c>
      <c r="Q81" s="2">
        <v>78</v>
      </c>
      <c r="R81" s="3">
        <v>39728.07545138889</v>
      </c>
    </row>
    <row r="82" spans="1:18" s="2" customFormat="1" x14ac:dyDescent="0.2">
      <c r="A82" s="2" t="s">
        <v>119</v>
      </c>
      <c r="B82" s="2">
        <v>4.6780000000000002E-2</v>
      </c>
      <c r="C82" s="2">
        <v>333.8528</v>
      </c>
      <c r="D82" s="2">
        <v>0.38956000000000002</v>
      </c>
      <c r="E82" s="2">
        <v>361.53960000000001</v>
      </c>
      <c r="F82" s="2">
        <v>1.142E-2</v>
      </c>
      <c r="G82" s="2">
        <v>0.80722000000000005</v>
      </c>
      <c r="H82" s="2">
        <v>0.92873000000000006</v>
      </c>
      <c r="I82" s="2">
        <v>2.0352999999999999</v>
      </c>
      <c r="J82" s="2">
        <v>1.0123899999999999</v>
      </c>
      <c r="K82" s="2">
        <v>50.067320000000002</v>
      </c>
      <c r="L82" s="2">
        <v>-1.6490000000000001E-2</v>
      </c>
      <c r="M82" s="2">
        <v>19143</v>
      </c>
      <c r="N82" s="2">
        <v>43</v>
      </c>
      <c r="O82" s="2">
        <v>-72</v>
      </c>
      <c r="P82" s="2" t="s">
        <v>120</v>
      </c>
      <c r="Q82" s="2">
        <v>79</v>
      </c>
      <c r="R82" s="3">
        <v>39728.078518518516</v>
      </c>
    </row>
    <row r="83" spans="1:18" s="2" customFormat="1" x14ac:dyDescent="0.2">
      <c r="A83" s="2" t="s">
        <v>121</v>
      </c>
      <c r="B83" s="2">
        <v>0.16718</v>
      </c>
      <c r="C83" s="2">
        <v>346.3954</v>
      </c>
      <c r="D83" s="2">
        <v>0.68638999999999994</v>
      </c>
      <c r="E83" s="2">
        <v>360.63060000000002</v>
      </c>
      <c r="F83" s="2">
        <v>-2.1569999999999999E-2</v>
      </c>
      <c r="G83" s="2">
        <v>0.50409000000000004</v>
      </c>
      <c r="H83" s="2">
        <v>0.75795000000000001</v>
      </c>
      <c r="I83" s="2">
        <v>2.5451299999999999</v>
      </c>
      <c r="J83" s="2">
        <v>1.0318000000000001</v>
      </c>
      <c r="K83" s="2">
        <v>46.329000000000001</v>
      </c>
      <c r="L83" s="2">
        <v>7.4880000000000002E-2</v>
      </c>
      <c r="M83" s="2">
        <v>19128</v>
      </c>
      <c r="N83" s="2">
        <v>43</v>
      </c>
      <c r="O83" s="2">
        <v>-72</v>
      </c>
      <c r="P83" s="2" t="s">
        <v>120</v>
      </c>
      <c r="Q83" s="2">
        <v>80</v>
      </c>
      <c r="R83" s="3">
        <v>39728.081724537034</v>
      </c>
    </row>
    <row r="84" spans="1:18" s="2" customFormat="1" x14ac:dyDescent="0.2">
      <c r="A84" s="2" t="s">
        <v>122</v>
      </c>
      <c r="B84" s="2">
        <v>1.3429999999999999E-2</v>
      </c>
      <c r="C84" s="2">
        <v>345.78370000000001</v>
      </c>
      <c r="D84" s="2">
        <v>0.20005000000000001</v>
      </c>
      <c r="E84" s="2">
        <v>360.16910000000001</v>
      </c>
      <c r="F84" s="2">
        <v>4.3150000000000001E-2</v>
      </c>
      <c r="G84" s="2">
        <v>0.94455</v>
      </c>
      <c r="H84" s="2">
        <v>0.17587</v>
      </c>
      <c r="I84" s="2">
        <v>1.5773900000000001</v>
      </c>
      <c r="J84" s="2">
        <v>1.07365</v>
      </c>
      <c r="K84" s="2">
        <v>46.837890000000002</v>
      </c>
      <c r="L84" s="2">
        <v>0.12692000000000001</v>
      </c>
      <c r="M84" s="2">
        <v>19113</v>
      </c>
      <c r="N84" s="2">
        <v>43</v>
      </c>
      <c r="O84" s="2">
        <v>-72</v>
      </c>
      <c r="P84" s="2" t="s">
        <v>120</v>
      </c>
      <c r="Q84" s="2">
        <v>81</v>
      </c>
      <c r="R84" s="3">
        <v>39728.084756944445</v>
      </c>
    </row>
    <row r="85" spans="1:18" s="2" customFormat="1" x14ac:dyDescent="0.2">
      <c r="A85" s="2" t="s">
        <v>123</v>
      </c>
      <c r="B85" s="2">
        <v>5.8840000000000003E-2</v>
      </c>
      <c r="C85" s="2">
        <v>346.1902</v>
      </c>
      <c r="D85" s="2">
        <v>0.28641</v>
      </c>
      <c r="E85" s="2">
        <v>359.82659999999998</v>
      </c>
      <c r="F85" s="2">
        <v>-1.269E-2</v>
      </c>
      <c r="G85" s="2">
        <v>0.49786000000000002</v>
      </c>
      <c r="H85" s="2">
        <v>0.66910000000000003</v>
      </c>
      <c r="I85" s="2">
        <v>2.3144499999999999</v>
      </c>
      <c r="J85" s="2">
        <v>1.10287</v>
      </c>
      <c r="K85" s="2">
        <v>46.797789999999999</v>
      </c>
      <c r="L85" s="2">
        <v>5.9659999999999998E-2</v>
      </c>
      <c r="M85" s="2">
        <v>19098</v>
      </c>
      <c r="N85" s="2">
        <v>43</v>
      </c>
      <c r="O85" s="2">
        <v>-72</v>
      </c>
      <c r="P85" s="2" t="s">
        <v>120</v>
      </c>
      <c r="Q85" s="2">
        <v>82</v>
      </c>
      <c r="R85" s="3">
        <v>39728.087789351855</v>
      </c>
    </row>
    <row r="86" spans="1:18" s="2" customFormat="1" x14ac:dyDescent="0.2">
      <c r="A86" s="2" t="s">
        <v>124</v>
      </c>
      <c r="B86" s="2">
        <v>5.8610000000000002E-2</v>
      </c>
      <c r="C86" s="2">
        <v>342.51729999999998</v>
      </c>
      <c r="D86" s="2">
        <v>0.28520000000000001</v>
      </c>
      <c r="E86" s="2">
        <v>358.4819</v>
      </c>
      <c r="F86" s="2">
        <v>6.0940000000000001E-2</v>
      </c>
      <c r="G86" s="2">
        <v>0.59497999999999995</v>
      </c>
      <c r="H86" s="2">
        <v>0.34422999999999998</v>
      </c>
      <c r="I86" s="2">
        <v>1.63771</v>
      </c>
      <c r="J86" s="2">
        <v>1.08142</v>
      </c>
      <c r="K86" s="2">
        <v>47.16319</v>
      </c>
      <c r="L86" s="2">
        <v>5.9679999999999997E-2</v>
      </c>
      <c r="M86" s="2">
        <v>19083</v>
      </c>
      <c r="N86" s="2">
        <v>43</v>
      </c>
      <c r="O86" s="2">
        <v>-72</v>
      </c>
      <c r="P86" s="2" t="s">
        <v>120</v>
      </c>
      <c r="Q86" s="2">
        <v>83</v>
      </c>
      <c r="R86" s="3">
        <v>39728.090833333335</v>
      </c>
    </row>
    <row r="87" spans="1:18" s="2" customFormat="1" x14ac:dyDescent="0.2">
      <c r="A87" s="2" t="s">
        <v>125</v>
      </c>
      <c r="B87" s="2">
        <v>2.8309999999999998E-2</v>
      </c>
      <c r="C87" s="2">
        <v>439.61970000000002</v>
      </c>
      <c r="D87" s="2">
        <v>9.0450000000000003E-2</v>
      </c>
      <c r="E87" s="2">
        <v>374.32549999999998</v>
      </c>
      <c r="F87" s="2">
        <v>-1.2700000000000001E-3</v>
      </c>
      <c r="G87" s="2">
        <v>0.69411999999999996</v>
      </c>
      <c r="H87" s="2">
        <v>0.13761999999999999</v>
      </c>
      <c r="I87" s="2">
        <v>0.99614000000000003</v>
      </c>
      <c r="J87" s="2">
        <v>0.33173000000000002</v>
      </c>
      <c r="K87" s="2">
        <v>11.64231</v>
      </c>
      <c r="L87" s="2">
        <v>7.3469999999999994E-2</v>
      </c>
      <c r="M87" s="2">
        <v>14330</v>
      </c>
      <c r="N87" s="2">
        <v>-22282</v>
      </c>
      <c r="O87" s="2">
        <v>-28</v>
      </c>
      <c r="P87" s="2" t="s">
        <v>126</v>
      </c>
      <c r="Q87" s="2">
        <v>84</v>
      </c>
      <c r="R87" s="3">
        <v>39728.093958333331</v>
      </c>
    </row>
    <row r="88" spans="1:18" s="2" customFormat="1" x14ac:dyDescent="0.2">
      <c r="A88" s="2" t="s">
        <v>127</v>
      </c>
      <c r="B88" s="2">
        <v>4.2470000000000001E-2</v>
      </c>
      <c r="C88" s="2">
        <v>435.29059999999998</v>
      </c>
      <c r="D88" s="2">
        <v>0.13281000000000001</v>
      </c>
      <c r="E88" s="2">
        <v>374.57220000000001</v>
      </c>
      <c r="F88" s="2">
        <v>1.2670000000000001E-2</v>
      </c>
      <c r="G88" s="2">
        <v>0.68298999999999999</v>
      </c>
      <c r="H88" s="2">
        <v>-0.15245</v>
      </c>
      <c r="I88" s="2">
        <v>1.8892100000000001</v>
      </c>
      <c r="J88" s="2">
        <v>0.24975</v>
      </c>
      <c r="K88" s="2">
        <v>11.55301</v>
      </c>
      <c r="L88" s="2">
        <v>6.8430000000000005E-2</v>
      </c>
      <c r="M88" s="2">
        <v>14329.5</v>
      </c>
      <c r="N88" s="2">
        <v>-22242.3</v>
      </c>
      <c r="O88" s="2">
        <v>-28</v>
      </c>
      <c r="P88" s="2" t="s">
        <v>126</v>
      </c>
      <c r="Q88" s="2">
        <v>85</v>
      </c>
      <c r="R88" s="3">
        <v>39728.097175925926</v>
      </c>
    </row>
    <row r="89" spans="1:18" s="2" customFormat="1" x14ac:dyDescent="0.2">
      <c r="A89" s="2" t="s">
        <v>128</v>
      </c>
      <c r="B89" s="2">
        <v>8.4970000000000004E-2</v>
      </c>
      <c r="C89" s="2">
        <v>436.46050000000002</v>
      </c>
      <c r="D89" s="2">
        <v>0.13736000000000001</v>
      </c>
      <c r="E89" s="2">
        <v>373.86739999999998</v>
      </c>
      <c r="F89" s="2">
        <v>2.5340000000000001E-2</v>
      </c>
      <c r="G89" s="2">
        <v>0.62768999999999997</v>
      </c>
      <c r="H89" s="2">
        <v>-3.2419999999999997E-2</v>
      </c>
      <c r="I89" s="2">
        <v>1.8891</v>
      </c>
      <c r="J89" s="2">
        <v>0.23135</v>
      </c>
      <c r="K89" s="2">
        <v>11.73817</v>
      </c>
      <c r="L89" s="2">
        <v>-2.4070000000000001E-2</v>
      </c>
      <c r="M89" s="2">
        <v>14329</v>
      </c>
      <c r="N89" s="2">
        <v>-22202.5</v>
      </c>
      <c r="O89" s="2">
        <v>-28</v>
      </c>
      <c r="P89" s="2" t="s">
        <v>126</v>
      </c>
      <c r="Q89" s="2">
        <v>86</v>
      </c>
      <c r="R89" s="3">
        <v>39728.10019675926</v>
      </c>
    </row>
    <row r="90" spans="1:18" s="2" customFormat="1" x14ac:dyDescent="0.2">
      <c r="A90" s="2" t="s">
        <v>129</v>
      </c>
      <c r="B90" s="2">
        <v>8.1850000000000006E-2</v>
      </c>
      <c r="C90" s="2">
        <v>434.19909999999999</v>
      </c>
      <c r="D90" s="2">
        <v>3.2710000000000003E-2</v>
      </c>
      <c r="E90" s="2">
        <v>374.07749999999999</v>
      </c>
      <c r="F90" s="2">
        <v>-8.8699999999999994E-3</v>
      </c>
      <c r="G90" s="2">
        <v>0.66617000000000004</v>
      </c>
      <c r="H90" s="2">
        <v>0.14416999999999999</v>
      </c>
      <c r="I90" s="2">
        <v>2.07484</v>
      </c>
      <c r="J90" s="2">
        <v>0.49453999999999998</v>
      </c>
      <c r="K90" s="2">
        <v>13.10351</v>
      </c>
      <c r="L90" s="2">
        <v>7.4779999999999999E-2</v>
      </c>
      <c r="M90" s="2">
        <v>14328.5</v>
      </c>
      <c r="N90" s="2">
        <v>-22162.799999999999</v>
      </c>
      <c r="O90" s="2">
        <v>-28</v>
      </c>
      <c r="P90" s="2" t="s">
        <v>126</v>
      </c>
      <c r="Q90" s="2">
        <v>87</v>
      </c>
      <c r="R90" s="3">
        <v>39728.103229166663</v>
      </c>
    </row>
    <row r="91" spans="1:18" s="2" customFormat="1" x14ac:dyDescent="0.2">
      <c r="A91" s="2" t="s">
        <v>130</v>
      </c>
      <c r="B91" s="2">
        <v>0.15317</v>
      </c>
      <c r="C91" s="2">
        <v>370.28390000000002</v>
      </c>
      <c r="D91" s="2">
        <v>57.589959999999998</v>
      </c>
      <c r="E91" s="2">
        <v>349.5992</v>
      </c>
      <c r="F91" s="2">
        <v>3.422E-2</v>
      </c>
      <c r="G91" s="2">
        <v>0.70759000000000005</v>
      </c>
      <c r="H91" s="2">
        <v>-5.7279999999999998E-2</v>
      </c>
      <c r="I91" s="2">
        <v>2.5585100000000001</v>
      </c>
      <c r="J91" s="2">
        <v>0.67576999999999998</v>
      </c>
      <c r="K91" s="2">
        <v>15.534330000000001</v>
      </c>
      <c r="L91" s="2">
        <v>-2.9159999999999998E-2</v>
      </c>
      <c r="M91" s="2">
        <v>14328</v>
      </c>
      <c r="N91" s="2">
        <v>-22123</v>
      </c>
      <c r="O91" s="2">
        <v>-28</v>
      </c>
      <c r="P91" s="2" t="s">
        <v>126</v>
      </c>
      <c r="Q91" s="2">
        <v>88</v>
      </c>
      <c r="R91" s="3">
        <v>39728.106261574074</v>
      </c>
    </row>
    <row r="92" spans="1:18" s="2" customFormat="1" x14ac:dyDescent="0.2">
      <c r="A92" s="2" t="s">
        <v>131</v>
      </c>
      <c r="B92" s="2">
        <v>3.9170000000000003E-2</v>
      </c>
      <c r="C92" s="2">
        <v>290.39640000000003</v>
      </c>
      <c r="D92" s="2">
        <v>6.67659</v>
      </c>
      <c r="E92" s="2">
        <v>549.65970000000004</v>
      </c>
      <c r="F92" s="2">
        <v>-4.0430000000000001E-2</v>
      </c>
      <c r="G92" s="2">
        <v>1.12365</v>
      </c>
      <c r="H92" s="2">
        <v>1.4985999999999999</v>
      </c>
      <c r="I92" s="2">
        <v>14.55025</v>
      </c>
      <c r="J92" s="2">
        <v>0.86658999999999997</v>
      </c>
      <c r="K92" s="2">
        <v>10.13632</v>
      </c>
      <c r="L92" s="2">
        <v>4.675E-2</v>
      </c>
      <c r="M92" s="2">
        <v>14293</v>
      </c>
      <c r="N92" s="2">
        <v>-22106</v>
      </c>
      <c r="O92" s="2">
        <v>-28</v>
      </c>
      <c r="P92" s="2" t="s">
        <v>132</v>
      </c>
      <c r="Q92" s="2">
        <v>89</v>
      </c>
      <c r="R92" s="3">
        <v>39728.109351851854</v>
      </c>
    </row>
    <row r="93" spans="1:18" s="2" customFormat="1" x14ac:dyDescent="0.2">
      <c r="A93" s="2" t="s">
        <v>133</v>
      </c>
      <c r="B93" s="2">
        <v>2.9139999999999999E-2</v>
      </c>
      <c r="C93" s="2">
        <v>290.73379999999997</v>
      </c>
      <c r="D93" s="2">
        <v>4.7609599999999999</v>
      </c>
      <c r="E93" s="2">
        <v>552.10419999999999</v>
      </c>
      <c r="F93" s="2">
        <v>2.7799999999999998E-2</v>
      </c>
      <c r="G93" s="2">
        <v>2.3225099999999999</v>
      </c>
      <c r="H93" s="2">
        <v>0.81267</v>
      </c>
      <c r="I93" s="2">
        <v>12.82408</v>
      </c>
      <c r="J93" s="2">
        <v>0.89907000000000004</v>
      </c>
      <c r="K93" s="2">
        <v>10.760389999999999</v>
      </c>
      <c r="L93" s="2">
        <v>-1.0109999999999999E-2</v>
      </c>
      <c r="M93" s="2">
        <v>14283.5</v>
      </c>
      <c r="N93" s="2">
        <v>-22104.5</v>
      </c>
      <c r="O93" s="2">
        <v>-28</v>
      </c>
      <c r="P93" s="2" t="s">
        <v>132</v>
      </c>
      <c r="Q93" s="2">
        <v>90</v>
      </c>
      <c r="R93" s="3">
        <v>39728.112569444442</v>
      </c>
    </row>
    <row r="94" spans="1:18" s="2" customFormat="1" x14ac:dyDescent="0.2">
      <c r="A94" s="2" t="s">
        <v>134</v>
      </c>
      <c r="B94" s="2">
        <v>5.9639999999999999E-2</v>
      </c>
      <c r="C94" s="2">
        <v>282.04079999999999</v>
      </c>
      <c r="D94" s="2">
        <v>5.8051899999999996</v>
      </c>
      <c r="E94" s="2">
        <v>550.14940000000001</v>
      </c>
      <c r="F94" s="2">
        <v>-2.5270000000000001E-2</v>
      </c>
      <c r="G94" s="2">
        <v>8.3674999999999997</v>
      </c>
      <c r="H94" s="2">
        <v>0.86001000000000005</v>
      </c>
      <c r="I94" s="2">
        <v>12.73751</v>
      </c>
      <c r="J94" s="2">
        <v>0.82545999999999997</v>
      </c>
      <c r="K94" s="2">
        <v>10.29949</v>
      </c>
      <c r="L94" s="2">
        <v>3.159E-2</v>
      </c>
      <c r="M94" s="2">
        <v>14274</v>
      </c>
      <c r="N94" s="2">
        <v>-22103</v>
      </c>
      <c r="O94" s="2">
        <v>-28</v>
      </c>
      <c r="P94" s="2" t="s">
        <v>132</v>
      </c>
      <c r="Q94" s="2">
        <v>91</v>
      </c>
      <c r="R94" s="3">
        <v>39728.115601851852</v>
      </c>
    </row>
    <row r="95" spans="1:18" s="2" customFormat="1" x14ac:dyDescent="0.2">
      <c r="A95" s="2" t="s">
        <v>135</v>
      </c>
      <c r="B95" s="2">
        <v>0.50558999999999998</v>
      </c>
      <c r="C95" s="2">
        <v>123.72499999999999</v>
      </c>
      <c r="D95" s="2">
        <v>79.845020000000005</v>
      </c>
      <c r="E95" s="2">
        <v>477.70319999999998</v>
      </c>
      <c r="F95" s="2">
        <v>3.4070000000000003E-2</v>
      </c>
      <c r="G95" s="2">
        <v>84.770169999999993</v>
      </c>
      <c r="H95" s="2">
        <v>14.96123</v>
      </c>
      <c r="I95" s="2">
        <v>51.833390000000001</v>
      </c>
      <c r="J95" s="2">
        <v>3.1349499999999999</v>
      </c>
      <c r="K95" s="2">
        <v>12.858750000000001</v>
      </c>
      <c r="L95" s="2">
        <v>1.2619999999999999E-2</v>
      </c>
      <c r="M95" s="2">
        <v>14125</v>
      </c>
      <c r="N95" s="2">
        <v>-22055</v>
      </c>
      <c r="O95" s="2">
        <v>-28</v>
      </c>
      <c r="P95" s="2" t="s">
        <v>136</v>
      </c>
      <c r="Q95" s="2">
        <v>92</v>
      </c>
      <c r="R95" s="3">
        <v>39728.118703703702</v>
      </c>
    </row>
    <row r="96" spans="1:18" s="2" customFormat="1" x14ac:dyDescent="0.2">
      <c r="A96" s="2" t="s">
        <v>137</v>
      </c>
      <c r="B96" s="2">
        <v>0.87522999999999995</v>
      </c>
      <c r="C96" s="2">
        <v>132.4513</v>
      </c>
      <c r="D96" s="2">
        <v>70.163989999999998</v>
      </c>
      <c r="E96" s="2">
        <v>478.91820000000001</v>
      </c>
      <c r="F96" s="2">
        <v>3.9129999999999998E-2</v>
      </c>
      <c r="G96" s="2">
        <v>80.846689999999995</v>
      </c>
      <c r="H96" s="2">
        <v>11.570489999999999</v>
      </c>
      <c r="I96" s="2">
        <v>46.67868</v>
      </c>
      <c r="J96" s="2">
        <v>2.5406499999999999</v>
      </c>
      <c r="K96" s="2">
        <v>14.297370000000001</v>
      </c>
      <c r="L96" s="2">
        <v>7.6999999999999999E-2</v>
      </c>
      <c r="M96" s="2">
        <v>14134.3</v>
      </c>
      <c r="N96" s="2">
        <v>-22052.3</v>
      </c>
      <c r="O96" s="2">
        <v>-28</v>
      </c>
      <c r="P96" s="2" t="s">
        <v>136</v>
      </c>
      <c r="Q96" s="2">
        <v>93</v>
      </c>
      <c r="R96" s="3">
        <v>39728.12190972222</v>
      </c>
    </row>
    <row r="97" spans="1:18" s="2" customFormat="1" x14ac:dyDescent="0.2">
      <c r="A97" s="2" t="s">
        <v>138</v>
      </c>
      <c r="B97" s="2">
        <v>0.53008999999999995</v>
      </c>
      <c r="C97" s="2">
        <v>140.0196</v>
      </c>
      <c r="D97" s="2">
        <v>58.122700000000002</v>
      </c>
      <c r="E97" s="2">
        <v>490.18959999999998</v>
      </c>
      <c r="F97" s="2">
        <v>5.0499999999999998E-3</v>
      </c>
      <c r="G97" s="2">
        <v>80.980180000000004</v>
      </c>
      <c r="H97" s="2">
        <v>11.092169999999999</v>
      </c>
      <c r="I97" s="2">
        <v>49.744169999999997</v>
      </c>
      <c r="J97" s="2">
        <v>3.0297000000000001</v>
      </c>
      <c r="K97" s="2">
        <v>12.3962</v>
      </c>
      <c r="L97" s="2">
        <v>7.3219999999999993E-2</v>
      </c>
      <c r="M97" s="2">
        <v>14143.7</v>
      </c>
      <c r="N97" s="2">
        <v>-22049.7</v>
      </c>
      <c r="O97" s="2">
        <v>-28</v>
      </c>
      <c r="P97" s="2" t="s">
        <v>136</v>
      </c>
      <c r="Q97" s="2">
        <v>94</v>
      </c>
      <c r="R97" s="3">
        <v>39728.124942129631</v>
      </c>
    </row>
    <row r="98" spans="1:18" s="2" customFormat="1" x14ac:dyDescent="0.2">
      <c r="A98" s="2" t="s">
        <v>139</v>
      </c>
      <c r="B98" s="2">
        <v>0.46000999999999997</v>
      </c>
      <c r="C98" s="2">
        <v>140.7696</v>
      </c>
      <c r="D98" s="2">
        <v>62.142539999999997</v>
      </c>
      <c r="E98" s="2">
        <v>488.01799999999997</v>
      </c>
      <c r="F98" s="2">
        <v>1.8929999999999999E-2</v>
      </c>
      <c r="G98" s="2">
        <v>79.674099999999996</v>
      </c>
      <c r="H98" s="2">
        <v>10.96466</v>
      </c>
      <c r="I98" s="2">
        <v>49.801960000000001</v>
      </c>
      <c r="J98" s="2">
        <v>3.1676099999999998</v>
      </c>
      <c r="K98" s="2">
        <v>12.988899999999999</v>
      </c>
      <c r="L98" s="2">
        <v>4.292E-2</v>
      </c>
      <c r="M98" s="2">
        <v>14153</v>
      </c>
      <c r="N98" s="2">
        <v>-22047</v>
      </c>
      <c r="O98" s="2">
        <v>-28</v>
      </c>
      <c r="P98" s="2" t="s">
        <v>136</v>
      </c>
      <c r="Q98" s="2">
        <v>95</v>
      </c>
      <c r="R98" s="3">
        <v>39728.127974537034</v>
      </c>
    </row>
    <row r="99" spans="1:18" s="2" customFormat="1" x14ac:dyDescent="0.2">
      <c r="A99" s="2" t="s">
        <v>140</v>
      </c>
      <c r="B99" s="2">
        <v>0.25402000000000002</v>
      </c>
      <c r="C99" s="2">
        <v>378.23419999999999</v>
      </c>
      <c r="D99" s="2">
        <v>0.79639000000000004</v>
      </c>
      <c r="E99" s="2">
        <v>361.65050000000002</v>
      </c>
      <c r="F99" s="2">
        <v>-6.2899999999999996E-3</v>
      </c>
      <c r="G99" s="2">
        <v>0.93720000000000003</v>
      </c>
      <c r="H99" s="2">
        <v>0.36031999999999997</v>
      </c>
      <c r="I99" s="2">
        <v>17.879709999999999</v>
      </c>
      <c r="J99" s="2">
        <v>0.93315999999999999</v>
      </c>
      <c r="K99" s="2">
        <v>27.89969</v>
      </c>
      <c r="L99" s="2">
        <v>3.1440000000000003E-2</v>
      </c>
      <c r="M99" s="2">
        <v>14058</v>
      </c>
      <c r="N99" s="2">
        <v>-21569</v>
      </c>
      <c r="O99" s="2">
        <v>-30</v>
      </c>
      <c r="P99" s="2" t="s">
        <v>141</v>
      </c>
      <c r="Q99" s="2">
        <v>96</v>
      </c>
      <c r="R99" s="3">
        <v>39728.131018518521</v>
      </c>
    </row>
    <row r="100" spans="1:18" s="2" customFormat="1" x14ac:dyDescent="0.2">
      <c r="A100" s="2" t="s">
        <v>142</v>
      </c>
      <c r="B100" s="2">
        <v>5.663E-2</v>
      </c>
      <c r="C100" s="2">
        <v>411.81389999999999</v>
      </c>
      <c r="D100" s="2">
        <v>0.10516</v>
      </c>
      <c r="E100" s="2">
        <v>369.73779999999999</v>
      </c>
      <c r="F100" s="2">
        <v>-1.2600000000000001E-3</v>
      </c>
      <c r="G100" s="2">
        <v>0.26863999999999999</v>
      </c>
      <c r="H100" s="2">
        <v>-4.6019999999999998E-2</v>
      </c>
      <c r="I100" s="2">
        <v>1.9984999999999999</v>
      </c>
      <c r="J100" s="2">
        <v>0.58331999999999995</v>
      </c>
      <c r="K100" s="2">
        <v>18.819590000000002</v>
      </c>
      <c r="L100" s="2">
        <v>8.1750000000000003E-2</v>
      </c>
      <c r="M100" s="2">
        <v>14049</v>
      </c>
      <c r="N100" s="2">
        <v>-21595.7</v>
      </c>
      <c r="O100" s="2">
        <v>-30</v>
      </c>
      <c r="P100" s="2" t="s">
        <v>141</v>
      </c>
      <c r="Q100" s="2">
        <v>97</v>
      </c>
      <c r="R100" s="3">
        <v>39728.134247685186</v>
      </c>
    </row>
    <row r="101" spans="1:18" s="2" customFormat="1" x14ac:dyDescent="0.2">
      <c r="A101" s="2" t="s">
        <v>143</v>
      </c>
      <c r="B101" s="2">
        <v>2.7959999999999999E-2</v>
      </c>
      <c r="C101" s="2">
        <v>422.74079999999998</v>
      </c>
      <c r="D101" s="2">
        <v>0.18493999999999999</v>
      </c>
      <c r="E101" s="2">
        <v>370.83460000000002</v>
      </c>
      <c r="F101" s="2">
        <v>6.2899999999999996E-3</v>
      </c>
      <c r="G101" s="2">
        <v>0.39524999999999999</v>
      </c>
      <c r="H101" s="2">
        <v>0.12637000000000001</v>
      </c>
      <c r="I101" s="2">
        <v>2.7014800000000001</v>
      </c>
      <c r="J101" s="2">
        <v>0.49791000000000002</v>
      </c>
      <c r="K101" s="2">
        <v>16.666699999999999</v>
      </c>
      <c r="L101" s="2">
        <v>0.13963999999999999</v>
      </c>
      <c r="M101" s="2">
        <v>14040</v>
      </c>
      <c r="N101" s="2">
        <v>-21622.3</v>
      </c>
      <c r="O101" s="2">
        <v>-30</v>
      </c>
      <c r="P101" s="2" t="s">
        <v>141</v>
      </c>
      <c r="Q101" s="2">
        <v>98</v>
      </c>
      <c r="R101" s="3">
        <v>39728.13726851852</v>
      </c>
    </row>
    <row r="102" spans="1:18" s="2" customFormat="1" x14ac:dyDescent="0.2">
      <c r="A102" s="2" t="s">
        <v>144</v>
      </c>
      <c r="B102" s="2">
        <v>0.1241</v>
      </c>
      <c r="C102" s="2">
        <v>417.43329999999997</v>
      </c>
      <c r="D102" s="2">
        <v>0.13866000000000001</v>
      </c>
      <c r="E102" s="2">
        <v>369.79219999999998</v>
      </c>
      <c r="F102" s="2">
        <v>6.2899999999999996E-3</v>
      </c>
      <c r="G102" s="2">
        <v>0.11926</v>
      </c>
      <c r="H102" s="2">
        <v>0.26656999999999997</v>
      </c>
      <c r="I102" s="2">
        <v>2.8503099999999999</v>
      </c>
      <c r="J102" s="2">
        <v>0.60990999999999995</v>
      </c>
      <c r="K102" s="2">
        <v>17.25299</v>
      </c>
      <c r="L102" s="2">
        <v>0.13586999999999999</v>
      </c>
      <c r="M102" s="2">
        <v>14031</v>
      </c>
      <c r="N102" s="2">
        <v>-21649</v>
      </c>
      <c r="O102" s="2">
        <v>-30</v>
      </c>
      <c r="P102" s="2" t="s">
        <v>141</v>
      </c>
      <c r="Q102" s="2">
        <v>99</v>
      </c>
      <c r="R102" s="3">
        <v>39728.140300925923</v>
      </c>
    </row>
    <row r="103" spans="1:18" s="2" customFormat="1" x14ac:dyDescent="0.2">
      <c r="A103" s="2" t="s">
        <v>145</v>
      </c>
      <c r="B103" s="2">
        <v>-2.47E-3</v>
      </c>
      <c r="C103" s="2">
        <v>286.81229999999999</v>
      </c>
      <c r="D103" s="2">
        <v>3.4991599999999998</v>
      </c>
      <c r="E103" s="2">
        <v>550.91269999999997</v>
      </c>
      <c r="F103" s="2">
        <v>-7.5300000000000002E-3</v>
      </c>
      <c r="G103" s="2">
        <v>1.34311</v>
      </c>
      <c r="H103" s="2">
        <v>0.92566000000000004</v>
      </c>
      <c r="I103" s="2">
        <v>13.063140000000001</v>
      </c>
      <c r="J103" s="2">
        <v>0.96111000000000002</v>
      </c>
      <c r="K103" s="2">
        <v>11.605090000000001</v>
      </c>
      <c r="L103" s="2">
        <v>-1.1299999999999999E-2</v>
      </c>
      <c r="M103" s="2">
        <v>14024</v>
      </c>
      <c r="N103" s="2">
        <v>-21560</v>
      </c>
      <c r="O103" s="2">
        <v>-30</v>
      </c>
      <c r="P103" s="2" t="s">
        <v>146</v>
      </c>
      <c r="Q103" s="2">
        <v>100</v>
      </c>
      <c r="R103" s="3">
        <v>39728.143379629626</v>
      </c>
    </row>
    <row r="104" spans="1:18" s="2" customFormat="1" x14ac:dyDescent="0.2">
      <c r="A104" s="2" t="s">
        <v>147</v>
      </c>
      <c r="B104" s="2">
        <v>3.058E-2</v>
      </c>
      <c r="C104" s="2">
        <v>288.98259999999999</v>
      </c>
      <c r="D104" s="2">
        <v>3.0131199999999998</v>
      </c>
      <c r="E104" s="2">
        <v>550.50990000000002</v>
      </c>
      <c r="F104" s="2">
        <v>-6.2780000000000002E-2</v>
      </c>
      <c r="G104" s="2">
        <v>1.1589499999999999</v>
      </c>
      <c r="H104" s="2">
        <v>0.69911000000000001</v>
      </c>
      <c r="I104" s="2">
        <v>12.308540000000001</v>
      </c>
      <c r="J104" s="2">
        <v>0.97772999999999999</v>
      </c>
      <c r="K104" s="2">
        <v>11.26731</v>
      </c>
      <c r="L104" s="2">
        <v>2.009E-2</v>
      </c>
      <c r="M104" s="2">
        <v>14022</v>
      </c>
      <c r="N104" s="2">
        <v>-21551.7</v>
      </c>
      <c r="O104" s="2">
        <v>-30</v>
      </c>
      <c r="P104" s="2" t="s">
        <v>146</v>
      </c>
      <c r="Q104" s="2">
        <v>101</v>
      </c>
      <c r="R104" s="3">
        <v>39728.146643518521</v>
      </c>
    </row>
    <row r="105" spans="1:18" s="2" customFormat="1" x14ac:dyDescent="0.2">
      <c r="A105" s="2" t="s">
        <v>148</v>
      </c>
      <c r="B105" s="2">
        <v>8.6110000000000006E-2</v>
      </c>
      <c r="C105" s="2">
        <v>283.863</v>
      </c>
      <c r="D105" s="2">
        <v>3.54426</v>
      </c>
      <c r="E105" s="2">
        <v>551.63930000000005</v>
      </c>
      <c r="F105" s="2">
        <v>1.2600000000000001E-3</v>
      </c>
      <c r="G105" s="2">
        <v>1.4697199999999999</v>
      </c>
      <c r="H105" s="2">
        <v>0.77441000000000004</v>
      </c>
      <c r="I105" s="2">
        <v>13.0657</v>
      </c>
      <c r="J105" s="2">
        <v>0.93611999999999995</v>
      </c>
      <c r="K105" s="2">
        <v>11.432650000000001</v>
      </c>
      <c r="L105" s="2">
        <v>-1.005E-2</v>
      </c>
      <c r="M105" s="2">
        <v>14020</v>
      </c>
      <c r="N105" s="2">
        <v>-21543.3</v>
      </c>
      <c r="O105" s="2">
        <v>-30</v>
      </c>
      <c r="P105" s="2" t="s">
        <v>146</v>
      </c>
      <c r="Q105" s="2">
        <v>102</v>
      </c>
      <c r="R105" s="3">
        <v>39728.149687500001</v>
      </c>
    </row>
    <row r="106" spans="1:18" s="2" customFormat="1" x14ac:dyDescent="0.2">
      <c r="A106" s="2" t="s">
        <v>149</v>
      </c>
      <c r="B106" s="2">
        <v>0.86590999999999996</v>
      </c>
      <c r="C106" s="2">
        <v>249.48840000000001</v>
      </c>
      <c r="D106" s="2">
        <v>20.95523</v>
      </c>
      <c r="E106" s="2">
        <v>523.65909999999997</v>
      </c>
      <c r="F106" s="2">
        <v>0.7409</v>
      </c>
      <c r="G106" s="2">
        <v>6.2377200000000004</v>
      </c>
      <c r="H106" s="2">
        <v>2.2095099999999999</v>
      </c>
      <c r="I106" s="2">
        <v>27.630700000000001</v>
      </c>
      <c r="J106" s="2">
        <v>1.9595499999999999</v>
      </c>
      <c r="K106" s="2">
        <v>16.389939999999999</v>
      </c>
      <c r="L106" s="2">
        <v>2.1350000000000001E-2</v>
      </c>
      <c r="M106" s="2">
        <v>14018</v>
      </c>
      <c r="N106" s="2">
        <v>-21535</v>
      </c>
      <c r="O106" s="2">
        <v>-30</v>
      </c>
      <c r="P106" s="2" t="s">
        <v>146</v>
      </c>
      <c r="Q106" s="2">
        <v>103</v>
      </c>
      <c r="R106" s="3">
        <v>39728.152731481481</v>
      </c>
    </row>
    <row r="107" spans="1:18" s="2" customFormat="1" x14ac:dyDescent="0.2">
      <c r="A107" s="2" t="s">
        <v>150</v>
      </c>
      <c r="B107" s="2">
        <v>0.41372999999999999</v>
      </c>
      <c r="C107" s="2">
        <v>140.1182</v>
      </c>
      <c r="D107" s="2">
        <v>67.354420000000005</v>
      </c>
      <c r="E107" s="2">
        <v>481.12880000000001</v>
      </c>
      <c r="F107" s="2">
        <v>1.252E-2</v>
      </c>
      <c r="G107" s="2">
        <v>77.038960000000003</v>
      </c>
      <c r="H107" s="2">
        <v>10.003769999999999</v>
      </c>
      <c r="I107" s="2">
        <v>52.07685</v>
      </c>
      <c r="J107" s="2">
        <v>2.8852500000000001</v>
      </c>
      <c r="K107" s="2">
        <v>13.053990000000001</v>
      </c>
      <c r="L107" s="2">
        <v>-2.63E-2</v>
      </c>
      <c r="M107" s="2">
        <v>14021</v>
      </c>
      <c r="N107" s="2">
        <v>-21525</v>
      </c>
      <c r="O107" s="2">
        <v>-30</v>
      </c>
      <c r="P107" s="2" t="s">
        <v>151</v>
      </c>
      <c r="Q107" s="2">
        <v>104</v>
      </c>
      <c r="R107" s="3">
        <v>39728.155821759261</v>
      </c>
    </row>
    <row r="108" spans="1:18" s="2" customFormat="1" x14ac:dyDescent="0.2">
      <c r="A108" s="2" t="s">
        <v>152</v>
      </c>
      <c r="B108" s="2">
        <v>0.52248000000000006</v>
      </c>
      <c r="C108" s="2">
        <v>124.58499999999999</v>
      </c>
      <c r="D108" s="2">
        <v>92.280320000000003</v>
      </c>
      <c r="E108" s="2">
        <v>461.6857</v>
      </c>
      <c r="F108" s="2">
        <v>2.3800000000000002E-2</v>
      </c>
      <c r="G108" s="2">
        <v>81.448830000000001</v>
      </c>
      <c r="H108" s="2">
        <v>13.744450000000001</v>
      </c>
      <c r="I108" s="2">
        <v>45.937919999999998</v>
      </c>
      <c r="J108" s="2">
        <v>3.2424300000000001</v>
      </c>
      <c r="K108" s="2">
        <v>14.25479</v>
      </c>
      <c r="L108" s="2">
        <v>1.6279999999999999E-2</v>
      </c>
      <c r="M108" s="2">
        <v>14025</v>
      </c>
      <c r="N108" s="2">
        <v>-21519.5</v>
      </c>
      <c r="O108" s="2">
        <v>-30</v>
      </c>
      <c r="P108" s="2" t="s">
        <v>151</v>
      </c>
      <c r="Q108" s="2">
        <v>105</v>
      </c>
      <c r="R108" s="3">
        <v>39728.159039351849</v>
      </c>
    </row>
    <row r="109" spans="1:18" s="2" customFormat="1" x14ac:dyDescent="0.2">
      <c r="A109" s="2" t="s">
        <v>153</v>
      </c>
      <c r="B109" s="2">
        <v>1.5689299999999999</v>
      </c>
      <c r="C109" s="2">
        <v>169.8443</v>
      </c>
      <c r="D109" s="2">
        <v>36.96819</v>
      </c>
      <c r="E109" s="2">
        <v>440.84620000000001</v>
      </c>
      <c r="F109" s="2">
        <v>0.23796999999999999</v>
      </c>
      <c r="G109" s="2">
        <v>51.437530000000002</v>
      </c>
      <c r="H109" s="2">
        <v>11.045680000000001</v>
      </c>
      <c r="I109" s="2">
        <v>12.997669999999999</v>
      </c>
      <c r="J109" s="2">
        <v>3.3501699999999999</v>
      </c>
      <c r="K109" s="2">
        <v>40.712380000000003</v>
      </c>
      <c r="L109" s="2">
        <v>0.13653000000000001</v>
      </c>
      <c r="M109" s="2">
        <v>14029</v>
      </c>
      <c r="N109" s="2">
        <v>-21514</v>
      </c>
      <c r="O109" s="2">
        <v>-30</v>
      </c>
      <c r="P109" s="2" t="s">
        <v>151</v>
      </c>
      <c r="Q109" s="2">
        <v>106</v>
      </c>
      <c r="R109" s="3">
        <v>39728.162083333336</v>
      </c>
    </row>
    <row r="110" spans="1:18" s="2" customFormat="1" x14ac:dyDescent="0.2">
      <c r="A110" s="2" t="s">
        <v>154</v>
      </c>
      <c r="B110" s="2">
        <v>5.2249999999999998E-2</v>
      </c>
      <c r="C110" s="2">
        <v>280.34719999999999</v>
      </c>
      <c r="D110" s="2">
        <v>15.66728</v>
      </c>
      <c r="E110" s="2">
        <v>541.13109999999995</v>
      </c>
      <c r="F110" s="2">
        <v>1.375E-2</v>
      </c>
      <c r="G110" s="2">
        <v>8.2709600000000005</v>
      </c>
      <c r="H110" s="2">
        <v>3.6194199999999999</v>
      </c>
      <c r="I110" s="2">
        <v>23.292819999999999</v>
      </c>
      <c r="J110" s="2">
        <v>0.65283999999999998</v>
      </c>
      <c r="K110" s="2">
        <v>6.1842300000000003</v>
      </c>
      <c r="L110" s="2">
        <v>7.0000000000000007E-2</v>
      </c>
      <c r="M110" s="2">
        <v>19016</v>
      </c>
      <c r="N110" s="2">
        <v>-27974</v>
      </c>
      <c r="O110" s="2">
        <v>-28</v>
      </c>
      <c r="P110" s="2" t="s">
        <v>155</v>
      </c>
      <c r="Q110" s="2">
        <v>107</v>
      </c>
      <c r="R110" s="3">
        <v>39728.165231481478</v>
      </c>
    </row>
    <row r="111" spans="1:18" s="2" customFormat="1" x14ac:dyDescent="0.2">
      <c r="A111" s="2" t="s">
        <v>156</v>
      </c>
      <c r="B111" s="2">
        <v>1.661E-2</v>
      </c>
      <c r="C111" s="2">
        <v>287.65780000000001</v>
      </c>
      <c r="D111" s="2">
        <v>13.867369999999999</v>
      </c>
      <c r="E111" s="2">
        <v>542.84040000000005</v>
      </c>
      <c r="F111" s="2">
        <v>1.375E-2</v>
      </c>
      <c r="G111" s="2">
        <v>8.1682299999999994</v>
      </c>
      <c r="H111" s="2">
        <v>3.5051899999999998</v>
      </c>
      <c r="I111" s="2">
        <v>22.787710000000001</v>
      </c>
      <c r="J111" s="2">
        <v>0.58774999999999999</v>
      </c>
      <c r="K111" s="2">
        <v>5.8066500000000003</v>
      </c>
      <c r="L111" s="2">
        <v>2.75E-2</v>
      </c>
      <c r="M111" s="2">
        <v>19023</v>
      </c>
      <c r="N111" s="2">
        <v>-27984.3</v>
      </c>
      <c r="O111" s="2">
        <v>-28</v>
      </c>
      <c r="P111" s="2" t="s">
        <v>155</v>
      </c>
      <c r="Q111" s="2">
        <v>108</v>
      </c>
      <c r="R111" s="3">
        <v>39728.16846064815</v>
      </c>
    </row>
    <row r="112" spans="1:18" s="2" customFormat="1" x14ac:dyDescent="0.2">
      <c r="A112" s="2" t="s">
        <v>157</v>
      </c>
      <c r="B112" s="2">
        <v>0.26989000000000002</v>
      </c>
      <c r="C112" s="2">
        <v>266.02449999999999</v>
      </c>
      <c r="D112" s="2">
        <v>17.533090000000001</v>
      </c>
      <c r="E112" s="2">
        <v>533.81039999999996</v>
      </c>
      <c r="F112" s="2">
        <v>-1.25E-3</v>
      </c>
      <c r="G112" s="2">
        <v>11.74912</v>
      </c>
      <c r="H112" s="2">
        <v>3.7204000000000002</v>
      </c>
      <c r="I112" s="2">
        <v>26.12331</v>
      </c>
      <c r="J112" s="2">
        <v>0.78793999999999997</v>
      </c>
      <c r="K112" s="2">
        <v>10.029769999999999</v>
      </c>
      <c r="L112" s="2">
        <v>8.7500000000000008E-3</v>
      </c>
      <c r="M112" s="2">
        <v>19030</v>
      </c>
      <c r="N112" s="2">
        <v>-27994.7</v>
      </c>
      <c r="O112" s="2">
        <v>-28</v>
      </c>
      <c r="P112" s="2" t="s">
        <v>155</v>
      </c>
      <c r="Q112" s="2">
        <v>109</v>
      </c>
      <c r="R112" s="3">
        <v>39728.17150462963</v>
      </c>
    </row>
    <row r="113" spans="1:18" s="2" customFormat="1" x14ac:dyDescent="0.2">
      <c r="A113" s="2" t="s">
        <v>158</v>
      </c>
      <c r="B113" s="2">
        <v>0.20030000000000001</v>
      </c>
      <c r="C113" s="2">
        <v>240.82310000000001</v>
      </c>
      <c r="D113" s="2">
        <v>30.490760000000002</v>
      </c>
      <c r="E113" s="2">
        <v>524.21389999999997</v>
      </c>
      <c r="F113" s="2">
        <v>1.7500000000000002E-2</v>
      </c>
      <c r="G113" s="2">
        <v>25.717490000000002</v>
      </c>
      <c r="H113" s="2">
        <v>5.2587200000000003</v>
      </c>
      <c r="I113" s="2">
        <v>30.769100000000002</v>
      </c>
      <c r="J113" s="2">
        <v>1.02535</v>
      </c>
      <c r="K113" s="2">
        <v>9.8493700000000004</v>
      </c>
      <c r="L113" s="2">
        <v>-3.2509999999999997E-2</v>
      </c>
      <c r="M113" s="2">
        <v>19037</v>
      </c>
      <c r="N113" s="2">
        <v>-28005</v>
      </c>
      <c r="O113" s="2">
        <v>-28</v>
      </c>
      <c r="P113" s="2" t="s">
        <v>155</v>
      </c>
      <c r="Q113" s="2">
        <v>110</v>
      </c>
      <c r="R113" s="3">
        <v>39728.174537037034</v>
      </c>
    </row>
    <row r="114" spans="1:18" s="2" customFormat="1" x14ac:dyDescent="0.2">
      <c r="A114" s="2" t="s">
        <v>159</v>
      </c>
      <c r="B114" s="2">
        <v>7.868E-2</v>
      </c>
      <c r="C114" s="2">
        <v>148.11259999999999</v>
      </c>
      <c r="D114" s="2">
        <v>77.204480000000004</v>
      </c>
      <c r="E114" s="2">
        <v>484.19229999999999</v>
      </c>
      <c r="F114" s="2">
        <v>4.1320000000000003E-2</v>
      </c>
      <c r="G114" s="2">
        <v>88.095910000000003</v>
      </c>
      <c r="H114" s="2">
        <v>15.71664</v>
      </c>
      <c r="I114" s="2">
        <v>42.321170000000002</v>
      </c>
      <c r="J114" s="2">
        <v>1.1042400000000001</v>
      </c>
      <c r="K114" s="2">
        <v>4.1986400000000001</v>
      </c>
      <c r="L114" s="2">
        <v>-4.8840000000000001E-2</v>
      </c>
      <c r="M114" s="2">
        <v>18925</v>
      </c>
      <c r="N114" s="2">
        <v>-28087</v>
      </c>
      <c r="O114" s="2">
        <v>-28</v>
      </c>
      <c r="P114" s="2" t="s">
        <v>160</v>
      </c>
      <c r="Q114" s="2">
        <v>111</v>
      </c>
      <c r="R114" s="3">
        <v>39728.17763888889</v>
      </c>
    </row>
    <row r="115" spans="1:18" s="2" customFormat="1" x14ac:dyDescent="0.2">
      <c r="A115" s="2" t="s">
        <v>161</v>
      </c>
      <c r="B115" s="2">
        <v>0.11938</v>
      </c>
      <c r="C115" s="2">
        <v>134.3075</v>
      </c>
      <c r="D115" s="2">
        <v>93.686499999999995</v>
      </c>
      <c r="E115" s="2">
        <v>471.74369999999999</v>
      </c>
      <c r="F115" s="2">
        <v>-8.77E-3</v>
      </c>
      <c r="G115" s="2">
        <v>95.444820000000007</v>
      </c>
      <c r="H115" s="2">
        <v>18.279979999999998</v>
      </c>
      <c r="I115" s="2">
        <v>43.413809999999998</v>
      </c>
      <c r="J115" s="2">
        <v>0.95423999999999998</v>
      </c>
      <c r="K115" s="2">
        <v>3.7449400000000002</v>
      </c>
      <c r="L115" s="2">
        <v>7.1389999999999995E-2</v>
      </c>
      <c r="M115" s="2">
        <v>18919</v>
      </c>
      <c r="N115" s="2">
        <v>-28094.7</v>
      </c>
      <c r="O115" s="2">
        <v>-28</v>
      </c>
      <c r="P115" s="2" t="s">
        <v>160</v>
      </c>
      <c r="Q115" s="2">
        <v>112</v>
      </c>
      <c r="R115" s="3">
        <v>39728.180891203701</v>
      </c>
    </row>
    <row r="116" spans="1:18" s="2" customFormat="1" x14ac:dyDescent="0.2">
      <c r="A116" s="2" t="s">
        <v>162</v>
      </c>
      <c r="B116" s="2">
        <v>0.14699000000000001</v>
      </c>
      <c r="C116" s="2">
        <v>126.2102</v>
      </c>
      <c r="D116" s="2">
        <v>107.8925</v>
      </c>
      <c r="E116" s="2">
        <v>462.37860000000001</v>
      </c>
      <c r="F116" s="2">
        <v>3.8830000000000003E-2</v>
      </c>
      <c r="G116" s="2">
        <v>97.821240000000003</v>
      </c>
      <c r="H116" s="2">
        <v>19.214870000000001</v>
      </c>
      <c r="I116" s="2">
        <v>40.434600000000003</v>
      </c>
      <c r="J116" s="2">
        <v>1.0589900000000001</v>
      </c>
      <c r="K116" s="2">
        <v>4.1462500000000002</v>
      </c>
      <c r="L116" s="2">
        <v>9.1439999999999994E-2</v>
      </c>
      <c r="M116" s="2">
        <v>18913</v>
      </c>
      <c r="N116" s="2">
        <v>-28102.3</v>
      </c>
      <c r="O116" s="2">
        <v>-28</v>
      </c>
      <c r="P116" s="2" t="s">
        <v>160</v>
      </c>
      <c r="Q116" s="2">
        <v>113</v>
      </c>
      <c r="R116" s="3">
        <v>39728.183935185189</v>
      </c>
    </row>
    <row r="117" spans="1:18" s="2" customFormat="1" x14ac:dyDescent="0.2">
      <c r="A117" s="2" t="s">
        <v>163</v>
      </c>
      <c r="B117" s="2">
        <v>0.25074999999999997</v>
      </c>
      <c r="C117" s="2">
        <v>121.25830000000001</v>
      </c>
      <c r="D117" s="2">
        <v>124.5622</v>
      </c>
      <c r="E117" s="2">
        <v>453.22179999999997</v>
      </c>
      <c r="F117" s="2">
        <v>7.5199999999999998E-3</v>
      </c>
      <c r="G117" s="2">
        <v>99.892420000000001</v>
      </c>
      <c r="H117" s="2">
        <v>17.339739999999999</v>
      </c>
      <c r="I117" s="2">
        <v>34.896529999999998</v>
      </c>
      <c r="J117" s="2">
        <v>1.10195</v>
      </c>
      <c r="K117" s="2">
        <v>3.9617900000000001</v>
      </c>
      <c r="L117" s="2">
        <v>7.1400000000000005E-2</v>
      </c>
      <c r="M117" s="2">
        <v>18907</v>
      </c>
      <c r="N117" s="2">
        <v>-28110</v>
      </c>
      <c r="O117" s="2">
        <v>-28</v>
      </c>
      <c r="P117" s="2" t="s">
        <v>160</v>
      </c>
      <c r="Q117" s="2">
        <v>114</v>
      </c>
      <c r="R117" s="3">
        <v>39728.186990740738</v>
      </c>
    </row>
    <row r="118" spans="1:18" s="2" customFormat="1" x14ac:dyDescent="0.2">
      <c r="A118" s="2" t="s">
        <v>164</v>
      </c>
      <c r="B118" s="2">
        <v>2.9780000000000001E-2</v>
      </c>
      <c r="C118" s="2">
        <v>282.47050000000002</v>
      </c>
      <c r="D118" s="2">
        <v>3.5569999999999997E-2</v>
      </c>
      <c r="E118" s="2">
        <v>479.34739999999999</v>
      </c>
      <c r="F118" s="2">
        <v>6.4769999999999994E-2</v>
      </c>
      <c r="G118" s="2">
        <v>6.4874999999999998</v>
      </c>
      <c r="H118" s="2">
        <v>0.12872</v>
      </c>
      <c r="I118" s="2">
        <v>18.808409999999999</v>
      </c>
      <c r="J118" s="2">
        <v>0.26985999999999999</v>
      </c>
      <c r="K118" s="2">
        <v>22.367920000000002</v>
      </c>
      <c r="L118" s="2">
        <v>1.397E-2</v>
      </c>
      <c r="M118" s="2">
        <v>18997</v>
      </c>
      <c r="N118" s="2">
        <v>-27999</v>
      </c>
      <c r="O118" s="2">
        <v>-28</v>
      </c>
      <c r="P118" s="2" t="s">
        <v>165</v>
      </c>
      <c r="Q118" s="2">
        <v>115</v>
      </c>
      <c r="R118" s="3">
        <v>39728.190081018518</v>
      </c>
    </row>
    <row r="119" spans="1:18" s="2" customFormat="1" x14ac:dyDescent="0.2">
      <c r="A119" s="2" t="s">
        <v>166</v>
      </c>
      <c r="B119" s="2">
        <v>2.0199999999999999E-2</v>
      </c>
      <c r="C119" s="2">
        <v>422.9599</v>
      </c>
      <c r="D119" s="2">
        <v>0.12373000000000001</v>
      </c>
      <c r="E119" s="2">
        <v>370.42410000000001</v>
      </c>
      <c r="F119" s="2">
        <v>6.3499999999999997E-3</v>
      </c>
      <c r="G119" s="2">
        <v>0.88024999999999998</v>
      </c>
      <c r="H119" s="2">
        <v>0.13038</v>
      </c>
      <c r="I119" s="2">
        <v>0.79683999999999999</v>
      </c>
      <c r="J119" s="2">
        <v>0.18214</v>
      </c>
      <c r="K119" s="2">
        <v>17.895800000000001</v>
      </c>
      <c r="L119" s="2">
        <v>0.14480000000000001</v>
      </c>
      <c r="M119" s="2">
        <v>18983.5</v>
      </c>
      <c r="N119" s="2">
        <v>-28012.5</v>
      </c>
      <c r="O119" s="2">
        <v>-28</v>
      </c>
      <c r="P119" s="2" t="s">
        <v>165</v>
      </c>
      <c r="Q119" s="2">
        <v>116</v>
      </c>
      <c r="R119" s="3">
        <v>39728.193298611113</v>
      </c>
    </row>
    <row r="120" spans="1:18" s="2" customFormat="1" x14ac:dyDescent="0.2">
      <c r="A120" s="2" t="s">
        <v>167</v>
      </c>
      <c r="B120" s="2">
        <v>1.762E-2</v>
      </c>
      <c r="C120" s="2">
        <v>416.452</v>
      </c>
      <c r="D120" s="2">
        <v>0.10773000000000001</v>
      </c>
      <c r="E120" s="2">
        <v>371.47109999999998</v>
      </c>
      <c r="F120" s="2">
        <v>-3.6839999999999998E-2</v>
      </c>
      <c r="G120" s="2">
        <v>0.68137999999999999</v>
      </c>
      <c r="H120" s="2">
        <v>0.27054</v>
      </c>
      <c r="I120" s="2">
        <v>0.82996000000000003</v>
      </c>
      <c r="J120" s="2">
        <v>0.16170000000000001</v>
      </c>
      <c r="K120" s="2">
        <v>17.852900000000002</v>
      </c>
      <c r="L120" s="2">
        <v>0.10543</v>
      </c>
      <c r="M120" s="2">
        <v>18970</v>
      </c>
      <c r="N120" s="2">
        <v>-28026</v>
      </c>
      <c r="O120" s="2">
        <v>-28</v>
      </c>
      <c r="P120" s="2" t="s">
        <v>165</v>
      </c>
      <c r="Q120" s="2">
        <v>117</v>
      </c>
      <c r="R120" s="3">
        <v>39728.196342592593</v>
      </c>
    </row>
    <row r="121" spans="1:18" s="2" customFormat="1" x14ac:dyDescent="0.2">
      <c r="A121" s="2" t="s">
        <v>168</v>
      </c>
      <c r="B121" s="2">
        <v>0.46671000000000001</v>
      </c>
      <c r="C121" s="2">
        <v>406.70780000000002</v>
      </c>
      <c r="D121" s="2">
        <v>4.8670099999999996</v>
      </c>
      <c r="E121" s="2">
        <v>362.47809999999998</v>
      </c>
      <c r="F121" s="2">
        <v>1.7749999999999998E-2</v>
      </c>
      <c r="G121" s="2">
        <v>0.88692000000000004</v>
      </c>
      <c r="H121" s="2">
        <v>0.70547000000000004</v>
      </c>
      <c r="I121" s="2">
        <v>16.63513</v>
      </c>
      <c r="J121" s="2">
        <v>0.42010999999999998</v>
      </c>
      <c r="K121" s="2">
        <v>23.53443</v>
      </c>
      <c r="L121" s="2">
        <v>-2.155E-2</v>
      </c>
      <c r="M121" s="2">
        <v>18936</v>
      </c>
      <c r="N121" s="2">
        <v>-28052</v>
      </c>
      <c r="O121" s="2">
        <v>-28</v>
      </c>
      <c r="P121" s="2" t="s">
        <v>169</v>
      </c>
      <c r="Q121" s="2">
        <v>118</v>
      </c>
      <c r="R121" s="3">
        <v>39728.199432870373</v>
      </c>
    </row>
    <row r="122" spans="1:18" s="2" customFormat="1" x14ac:dyDescent="0.2">
      <c r="A122" s="2" t="s">
        <v>170</v>
      </c>
      <c r="B122" s="2">
        <v>0.11143</v>
      </c>
      <c r="C122" s="2">
        <v>293.12830000000002</v>
      </c>
      <c r="D122" s="2">
        <v>18.553619999999999</v>
      </c>
      <c r="E122" s="2">
        <v>539.73839999999996</v>
      </c>
      <c r="F122" s="2">
        <v>-2.0279999999999999E-2</v>
      </c>
      <c r="G122" s="2">
        <v>2.8812099999999998</v>
      </c>
      <c r="H122" s="2">
        <v>3.9984700000000002</v>
      </c>
      <c r="I122" s="2">
        <v>23.230920000000001</v>
      </c>
      <c r="J122" s="2">
        <v>0.62548999999999999</v>
      </c>
      <c r="K122" s="2">
        <v>6.1492599999999999</v>
      </c>
      <c r="L122" s="2">
        <v>9.3810000000000004E-2</v>
      </c>
      <c r="M122" s="2">
        <v>18928.5</v>
      </c>
      <c r="N122" s="2">
        <v>-28061</v>
      </c>
      <c r="O122" s="2">
        <v>-28</v>
      </c>
      <c r="P122" s="2" t="s">
        <v>169</v>
      </c>
      <c r="Q122" s="2">
        <v>119</v>
      </c>
      <c r="R122" s="3">
        <v>39728.202673611115</v>
      </c>
    </row>
    <row r="123" spans="1:18" s="2" customFormat="1" x14ac:dyDescent="0.2">
      <c r="A123" s="2" t="s">
        <v>171</v>
      </c>
      <c r="B123" s="2">
        <v>-7.77E-3</v>
      </c>
      <c r="C123" s="2">
        <v>290.88290000000001</v>
      </c>
      <c r="D123" s="2">
        <v>19.685759999999998</v>
      </c>
      <c r="E123" s="2">
        <v>540.25099999999998</v>
      </c>
      <c r="F123" s="2">
        <v>-1.014E-2</v>
      </c>
      <c r="G123" s="2">
        <v>3.2441599999999999</v>
      </c>
      <c r="H123" s="2">
        <v>4.1155200000000001</v>
      </c>
      <c r="I123" s="2">
        <v>25.321840000000002</v>
      </c>
      <c r="J123" s="2">
        <v>0.72043000000000001</v>
      </c>
      <c r="K123" s="2">
        <v>5.75528</v>
      </c>
      <c r="L123" s="2">
        <v>4.8180000000000001E-2</v>
      </c>
      <c r="M123" s="2">
        <v>18921</v>
      </c>
      <c r="N123" s="2">
        <v>-28070</v>
      </c>
      <c r="O123" s="2">
        <v>-28</v>
      </c>
      <c r="P123" s="2" t="s">
        <v>169</v>
      </c>
      <c r="Q123" s="2">
        <v>120</v>
      </c>
      <c r="R123" s="3">
        <v>39728.205717592595</v>
      </c>
    </row>
    <row r="124" spans="1:18" s="2" customFormat="1" x14ac:dyDescent="0.2">
      <c r="A124" s="2" t="s">
        <v>172</v>
      </c>
      <c r="B124" s="2">
        <v>-2.3109999999999999E-2</v>
      </c>
      <c r="C124" s="2">
        <v>459.9991</v>
      </c>
      <c r="D124" s="2">
        <v>2.29358</v>
      </c>
      <c r="E124" s="2">
        <v>375.08359999999999</v>
      </c>
      <c r="F124" s="2">
        <v>3.9239999999999997E-2</v>
      </c>
      <c r="G124" s="2">
        <v>2.1860400000000002</v>
      </c>
      <c r="H124" s="2">
        <v>0.70260999999999996</v>
      </c>
      <c r="I124" s="2">
        <v>2.14208</v>
      </c>
      <c r="J124" s="2">
        <v>8.7349999999999997E-2</v>
      </c>
      <c r="K124" s="2">
        <v>2.9001199999999998</v>
      </c>
      <c r="L124" s="2">
        <v>2.4049999999999998E-2</v>
      </c>
      <c r="M124" s="2">
        <v>14804</v>
      </c>
      <c r="N124" s="2">
        <v>31736</v>
      </c>
      <c r="O124" s="2">
        <v>-89</v>
      </c>
      <c r="P124" s="2" t="s">
        <v>173</v>
      </c>
      <c r="Q124" s="2">
        <v>121</v>
      </c>
      <c r="R124" s="3">
        <v>39728.20888888889</v>
      </c>
    </row>
    <row r="125" spans="1:18" s="2" customFormat="1" x14ac:dyDescent="0.2">
      <c r="A125" s="2" t="s">
        <v>174</v>
      </c>
      <c r="B125" s="2">
        <v>-2.1690000000000001E-2</v>
      </c>
      <c r="C125" s="2">
        <v>465.95280000000002</v>
      </c>
      <c r="D125" s="2">
        <v>2.4251</v>
      </c>
      <c r="E125" s="2">
        <v>377.81819999999999</v>
      </c>
      <c r="F125" s="2">
        <v>-3.8E-3</v>
      </c>
      <c r="G125" s="2">
        <v>2.1847400000000001</v>
      </c>
      <c r="H125" s="2">
        <v>0.54798000000000002</v>
      </c>
      <c r="I125" s="2">
        <v>2.1450999999999998</v>
      </c>
      <c r="J125" s="2">
        <v>2.15E-3</v>
      </c>
      <c r="K125" s="2">
        <v>1.61155</v>
      </c>
      <c r="L125" s="2">
        <v>2.5329999999999998E-2</v>
      </c>
      <c r="M125" s="2">
        <v>14788</v>
      </c>
      <c r="N125" s="2">
        <v>31724</v>
      </c>
      <c r="O125" s="2">
        <v>-89</v>
      </c>
      <c r="P125" s="2" t="s">
        <v>173</v>
      </c>
      <c r="Q125" s="2">
        <v>122</v>
      </c>
      <c r="R125" s="3">
        <v>39728.212118055555</v>
      </c>
    </row>
    <row r="126" spans="1:18" s="2" customFormat="1" x14ac:dyDescent="0.2">
      <c r="A126" s="2" t="s">
        <v>175</v>
      </c>
      <c r="B126" s="2">
        <v>7.5679999999999997E-2</v>
      </c>
      <c r="C126" s="2">
        <v>466.4271</v>
      </c>
      <c r="D126" s="2">
        <v>2.8357100000000002</v>
      </c>
      <c r="E126" s="2">
        <v>375.9085</v>
      </c>
      <c r="F126" s="2">
        <v>1.519E-2</v>
      </c>
      <c r="G126" s="2">
        <v>2.0905200000000002</v>
      </c>
      <c r="H126" s="2">
        <v>0.55633999999999995</v>
      </c>
      <c r="I126" s="2">
        <v>2.0184000000000002</v>
      </c>
      <c r="J126" s="2">
        <v>4.0499999999999998E-3</v>
      </c>
      <c r="K126" s="2">
        <v>1.5872299999999999</v>
      </c>
      <c r="L126" s="2">
        <v>-3.2919999999999998E-2</v>
      </c>
      <c r="M126" s="2">
        <v>14772</v>
      </c>
      <c r="N126" s="2">
        <v>31712</v>
      </c>
      <c r="O126" s="2">
        <v>-89</v>
      </c>
      <c r="P126" s="2" t="s">
        <v>173</v>
      </c>
      <c r="Q126" s="2">
        <v>123</v>
      </c>
      <c r="R126" s="3">
        <v>39728.215162037035</v>
      </c>
    </row>
    <row r="127" spans="1:18" s="2" customFormat="1" x14ac:dyDescent="0.2">
      <c r="A127" s="2" t="s">
        <v>176</v>
      </c>
      <c r="B127" s="2">
        <v>6.5740000000000007E-2</v>
      </c>
      <c r="C127" s="2">
        <v>475.07859999999999</v>
      </c>
      <c r="D127" s="2">
        <v>2.6572</v>
      </c>
      <c r="E127" s="2">
        <v>373.33760000000001</v>
      </c>
      <c r="F127" s="2">
        <v>6.3299999999999997E-3</v>
      </c>
      <c r="G127" s="2">
        <v>1.9865299999999999</v>
      </c>
      <c r="H127" s="2">
        <v>0.71552000000000004</v>
      </c>
      <c r="I127" s="2">
        <v>1.9366399999999999</v>
      </c>
      <c r="J127" s="2">
        <v>-4.1160000000000002E-2</v>
      </c>
      <c r="K127" s="2">
        <v>1.6551100000000001</v>
      </c>
      <c r="L127" s="2">
        <v>4.6870000000000002E-2</v>
      </c>
      <c r="M127" s="2">
        <v>14756</v>
      </c>
      <c r="N127" s="2">
        <v>31700</v>
      </c>
      <c r="O127" s="2">
        <v>-89</v>
      </c>
      <c r="P127" s="2" t="s">
        <v>173</v>
      </c>
      <c r="Q127" s="2">
        <v>124</v>
      </c>
      <c r="R127" s="3">
        <v>39728.218298611115</v>
      </c>
    </row>
    <row r="128" spans="1:18" s="2" customFormat="1" x14ac:dyDescent="0.2">
      <c r="A128" s="2" t="s">
        <v>177</v>
      </c>
      <c r="B128" s="2">
        <v>8.7690000000000004E-2</v>
      </c>
      <c r="C128" s="2">
        <v>456.74239999999998</v>
      </c>
      <c r="D128" s="2">
        <v>1.5223599999999999</v>
      </c>
      <c r="E128" s="2">
        <v>376.08569999999997</v>
      </c>
      <c r="F128" s="2">
        <v>-4.7980000000000002E-2</v>
      </c>
      <c r="G128" s="2">
        <v>2.14072</v>
      </c>
      <c r="H128" s="2">
        <v>1.0728</v>
      </c>
      <c r="I128" s="2">
        <v>2.70235</v>
      </c>
      <c r="J128" s="2">
        <v>6.2859999999999999E-2</v>
      </c>
      <c r="K128" s="2">
        <v>3.7991899999999998</v>
      </c>
      <c r="L128" s="2">
        <v>3.7190000000000001E-2</v>
      </c>
      <c r="M128" s="2">
        <v>15352</v>
      </c>
      <c r="N128" s="2">
        <v>31271</v>
      </c>
      <c r="O128" s="2">
        <v>-92</v>
      </c>
      <c r="P128" s="2" t="s">
        <v>178</v>
      </c>
      <c r="Q128" s="2">
        <v>125</v>
      </c>
      <c r="R128" s="3">
        <v>39728.221562500003</v>
      </c>
    </row>
    <row r="129" spans="1:18" s="2" customFormat="1" x14ac:dyDescent="0.2">
      <c r="A129" s="2" t="s">
        <v>179</v>
      </c>
      <c r="B129" s="2">
        <v>2.2759999999999999E-2</v>
      </c>
      <c r="C129" s="2">
        <v>459.6848</v>
      </c>
      <c r="D129" s="2">
        <v>1.6418900000000001</v>
      </c>
      <c r="E129" s="2">
        <v>377.32760000000002</v>
      </c>
      <c r="F129" s="2">
        <v>-9.5999999999999992E-3</v>
      </c>
      <c r="G129" s="2">
        <v>2.2574299999999998</v>
      </c>
      <c r="H129" s="2">
        <v>0.82184999999999997</v>
      </c>
      <c r="I129" s="2">
        <v>2.7088000000000001</v>
      </c>
      <c r="J129" s="2">
        <v>8.1229999999999997E-2</v>
      </c>
      <c r="K129" s="2">
        <v>1.8908100000000001</v>
      </c>
      <c r="L129" s="2">
        <v>-1.44E-2</v>
      </c>
      <c r="M129" s="2">
        <v>15352</v>
      </c>
      <c r="N129" s="2">
        <v>31258.7</v>
      </c>
      <c r="O129" s="2">
        <v>-92</v>
      </c>
      <c r="P129" s="2" t="s">
        <v>178</v>
      </c>
      <c r="Q129" s="2">
        <v>126</v>
      </c>
      <c r="R129" s="3">
        <v>39728.224918981483</v>
      </c>
    </row>
    <row r="130" spans="1:18" s="2" customFormat="1" x14ac:dyDescent="0.2">
      <c r="A130" s="2" t="s">
        <v>180</v>
      </c>
      <c r="B130" s="2">
        <v>3.9949999999999999E-2</v>
      </c>
      <c r="C130" s="2">
        <v>452.01749999999998</v>
      </c>
      <c r="D130" s="2">
        <v>1.3730500000000001</v>
      </c>
      <c r="E130" s="2">
        <v>378.01</v>
      </c>
      <c r="F130" s="2">
        <v>4.7999999999999996E-3</v>
      </c>
      <c r="G130" s="2">
        <v>1.9812099999999999</v>
      </c>
      <c r="H130" s="2">
        <v>1.5376399999999999</v>
      </c>
      <c r="I130" s="2">
        <v>3.77582</v>
      </c>
      <c r="J130" s="2">
        <v>0.15096000000000001</v>
      </c>
      <c r="K130" s="2">
        <v>3.7726099999999998</v>
      </c>
      <c r="L130" s="2">
        <v>4.0800000000000003E-2</v>
      </c>
      <c r="M130" s="2">
        <v>15352</v>
      </c>
      <c r="N130" s="2">
        <v>31246.3</v>
      </c>
      <c r="O130" s="2">
        <v>-92</v>
      </c>
      <c r="P130" s="2" t="s">
        <v>178</v>
      </c>
      <c r="Q130" s="2">
        <v>127</v>
      </c>
      <c r="R130" s="3">
        <v>39728.227962962963</v>
      </c>
    </row>
    <row r="131" spans="1:18" s="2" customFormat="1" x14ac:dyDescent="0.2">
      <c r="A131" s="2" t="s">
        <v>181</v>
      </c>
      <c r="B131" s="2">
        <v>0.39739000000000002</v>
      </c>
      <c r="C131" s="2">
        <v>446.72140000000002</v>
      </c>
      <c r="D131" s="2">
        <v>17.561419999999998</v>
      </c>
      <c r="E131" s="2">
        <v>379.59339999999997</v>
      </c>
      <c r="F131" s="2">
        <v>6.0000000000000001E-3</v>
      </c>
      <c r="G131" s="2">
        <v>1.06182</v>
      </c>
      <c r="H131" s="2">
        <v>7.4346199999999998</v>
      </c>
      <c r="I131" s="2">
        <v>1.21153</v>
      </c>
      <c r="J131" s="2">
        <v>0.27035999999999999</v>
      </c>
      <c r="K131" s="2">
        <v>6.5772199999999996</v>
      </c>
      <c r="L131" s="2">
        <v>5.28E-2</v>
      </c>
      <c r="M131" s="2">
        <v>15352</v>
      </c>
      <c r="N131" s="2">
        <v>31234</v>
      </c>
      <c r="O131" s="2">
        <v>-92</v>
      </c>
      <c r="P131" s="2" t="s">
        <v>178</v>
      </c>
      <c r="Q131" s="2">
        <v>128</v>
      </c>
      <c r="R131" s="3">
        <v>39728.230995370373</v>
      </c>
    </row>
    <row r="132" spans="1:18" s="2" customFormat="1" x14ac:dyDescent="0.2">
      <c r="A132" s="2" t="s">
        <v>182</v>
      </c>
      <c r="B132" s="2">
        <v>-7.1700000000000002E-3</v>
      </c>
      <c r="C132" s="2">
        <v>415.19119999999998</v>
      </c>
      <c r="D132" s="2">
        <v>0.86822999999999995</v>
      </c>
      <c r="E132" s="2">
        <v>366.59460000000001</v>
      </c>
      <c r="F132" s="2">
        <v>2.0209999999999999E-2</v>
      </c>
      <c r="G132" s="2">
        <v>1.4999100000000001</v>
      </c>
      <c r="H132" s="2">
        <v>0.53281000000000001</v>
      </c>
      <c r="I132" s="2">
        <v>2.8128600000000001</v>
      </c>
      <c r="J132" s="2">
        <v>0.44633</v>
      </c>
      <c r="K132" s="2">
        <v>20.080390000000001</v>
      </c>
      <c r="L132" s="2">
        <v>1.7690000000000001E-2</v>
      </c>
      <c r="M132" s="2">
        <v>19831</v>
      </c>
      <c r="N132" s="2">
        <v>24274</v>
      </c>
      <c r="O132" s="2">
        <v>-104</v>
      </c>
      <c r="P132" s="2" t="s">
        <v>183</v>
      </c>
      <c r="Q132" s="2">
        <v>129</v>
      </c>
      <c r="R132" s="3">
        <v>39728.234074074076</v>
      </c>
    </row>
    <row r="133" spans="1:18" s="2" customFormat="1" x14ac:dyDescent="0.2">
      <c r="A133" s="2" t="s">
        <v>184</v>
      </c>
      <c r="B133" s="2">
        <v>-8.3999999999999995E-3</v>
      </c>
      <c r="C133" s="2">
        <v>412.85849999999999</v>
      </c>
      <c r="D133" s="2">
        <v>0.77168999999999999</v>
      </c>
      <c r="E133" s="2">
        <v>367.29480000000001</v>
      </c>
      <c r="F133" s="2">
        <v>2.5300000000000001E-3</v>
      </c>
      <c r="G133" s="2">
        <v>1.54914</v>
      </c>
      <c r="H133" s="2">
        <v>0.38329999999999997</v>
      </c>
      <c r="I133" s="2">
        <v>2.6088800000000001</v>
      </c>
      <c r="J133" s="2">
        <v>0.52519000000000005</v>
      </c>
      <c r="K133" s="2">
        <v>21.94519</v>
      </c>
      <c r="L133" s="2">
        <v>-3.0329999999999999E-2</v>
      </c>
      <c r="M133" s="2">
        <v>19841.3</v>
      </c>
      <c r="N133" s="2">
        <v>24274</v>
      </c>
      <c r="O133" s="2">
        <v>-104</v>
      </c>
      <c r="P133" s="2" t="s">
        <v>183</v>
      </c>
      <c r="Q133" s="2">
        <v>130</v>
      </c>
      <c r="R133" s="3">
        <v>39728.237280092595</v>
      </c>
    </row>
    <row r="134" spans="1:18" s="2" customFormat="1" x14ac:dyDescent="0.2">
      <c r="A134" s="2" t="s">
        <v>185</v>
      </c>
      <c r="B134" s="2">
        <v>-2.597E-2</v>
      </c>
      <c r="C134" s="2">
        <v>404.91919999999999</v>
      </c>
      <c r="D134" s="2">
        <v>0.61577999999999999</v>
      </c>
      <c r="E134" s="2">
        <v>366.12079999999997</v>
      </c>
      <c r="F134" s="2">
        <v>2.0219999999999998E-2</v>
      </c>
      <c r="G134" s="2">
        <v>1.1958599999999999</v>
      </c>
      <c r="H134" s="2">
        <v>0.12859999999999999</v>
      </c>
      <c r="I134" s="2">
        <v>2.1245799999999999</v>
      </c>
      <c r="J134" s="2">
        <v>0.60321000000000002</v>
      </c>
      <c r="K134" s="2">
        <v>24.530090000000001</v>
      </c>
      <c r="L134" s="2">
        <v>7.2040000000000007E-2</v>
      </c>
      <c r="M134" s="2">
        <v>19851.5</v>
      </c>
      <c r="N134" s="2">
        <v>24274</v>
      </c>
      <c r="O134" s="2">
        <v>-104</v>
      </c>
      <c r="P134" s="2" t="s">
        <v>183</v>
      </c>
      <c r="Q134" s="2">
        <v>131</v>
      </c>
      <c r="R134" s="3">
        <v>39728.240324074075</v>
      </c>
    </row>
    <row r="135" spans="1:18" s="2" customFormat="1" x14ac:dyDescent="0.2">
      <c r="A135" s="2" t="s">
        <v>186</v>
      </c>
      <c r="B135" s="2">
        <v>5.1279999999999999E-2</v>
      </c>
      <c r="C135" s="2">
        <v>387.82499999999999</v>
      </c>
      <c r="D135" s="2">
        <v>0.54423999999999995</v>
      </c>
      <c r="E135" s="2">
        <v>365.40440000000001</v>
      </c>
      <c r="F135" s="2">
        <v>1.2600000000000001E-3</v>
      </c>
      <c r="G135" s="2">
        <v>1.1311500000000001</v>
      </c>
      <c r="H135" s="2">
        <v>0.29533999999999999</v>
      </c>
      <c r="I135" s="2">
        <v>1.9399900000000001</v>
      </c>
      <c r="J135" s="2">
        <v>0.74500999999999995</v>
      </c>
      <c r="K135" s="2">
        <v>29.1248</v>
      </c>
      <c r="L135" s="2">
        <v>7.5799999999999999E-3</v>
      </c>
      <c r="M135" s="2">
        <v>19861.8</v>
      </c>
      <c r="N135" s="2">
        <v>24274</v>
      </c>
      <c r="O135" s="2">
        <v>-104</v>
      </c>
      <c r="P135" s="2" t="s">
        <v>183</v>
      </c>
      <c r="Q135" s="2">
        <v>132</v>
      </c>
      <c r="R135" s="3">
        <v>39728.243344907409</v>
      </c>
    </row>
    <row r="136" spans="1:18" s="2" customFormat="1" x14ac:dyDescent="0.2">
      <c r="A136" s="2" t="s">
        <v>187</v>
      </c>
      <c r="B136" s="2">
        <v>0.10034999999999999</v>
      </c>
      <c r="C136" s="2">
        <v>366.45949999999999</v>
      </c>
      <c r="D136" s="2">
        <v>0.44324000000000002</v>
      </c>
      <c r="E136" s="2">
        <v>361.65269999999998</v>
      </c>
      <c r="F136" s="2">
        <v>-7.5799999999999999E-3</v>
      </c>
      <c r="G136" s="2">
        <v>1.1584700000000001</v>
      </c>
      <c r="H136" s="2">
        <v>0.42148000000000002</v>
      </c>
      <c r="I136" s="2">
        <v>2.1377700000000002</v>
      </c>
      <c r="J136" s="2">
        <v>0.88197999999999999</v>
      </c>
      <c r="K136" s="2">
        <v>37.536549999999998</v>
      </c>
      <c r="L136" s="2">
        <v>-1.0109999999999999E-2</v>
      </c>
      <c r="M136" s="2">
        <v>19872</v>
      </c>
      <c r="N136" s="2">
        <v>24274</v>
      </c>
      <c r="O136" s="2">
        <v>-104</v>
      </c>
      <c r="P136" s="2" t="s">
        <v>183</v>
      </c>
      <c r="Q136" s="2">
        <v>133</v>
      </c>
      <c r="R136" s="3">
        <v>39728.246377314812</v>
      </c>
    </row>
    <row r="137" spans="1:18" s="2" customFormat="1" x14ac:dyDescent="0.2">
      <c r="A137" s="2" t="s">
        <v>188</v>
      </c>
      <c r="B137" s="2">
        <v>0.29582000000000003</v>
      </c>
      <c r="C137" s="2">
        <v>279.38560000000001</v>
      </c>
      <c r="D137" s="2">
        <v>49.071019999999997</v>
      </c>
      <c r="E137" s="2">
        <v>305.83359999999999</v>
      </c>
      <c r="F137" s="2">
        <v>-1.7649999999999999E-2</v>
      </c>
      <c r="G137" s="2">
        <v>0.86151</v>
      </c>
      <c r="H137" s="2">
        <v>0.74217999999999995</v>
      </c>
      <c r="I137" s="2">
        <v>52.34798</v>
      </c>
      <c r="J137" s="2">
        <v>0.89303999999999994</v>
      </c>
      <c r="K137" s="2">
        <v>54.920900000000003</v>
      </c>
      <c r="L137" s="2">
        <v>7.6899999999999996E-2</v>
      </c>
      <c r="M137" s="2">
        <v>19791</v>
      </c>
      <c r="N137" s="2">
        <v>24246</v>
      </c>
      <c r="O137" s="2">
        <v>-104</v>
      </c>
      <c r="P137" s="2" t="s">
        <v>189</v>
      </c>
      <c r="Q137" s="2">
        <v>134</v>
      </c>
      <c r="R137" s="3">
        <v>39728.249467592592</v>
      </c>
    </row>
    <row r="138" spans="1:18" s="2" customFormat="1" x14ac:dyDescent="0.2">
      <c r="A138" s="2" t="s">
        <v>190</v>
      </c>
      <c r="B138" s="2">
        <v>6.8959999999999994E-2</v>
      </c>
      <c r="C138" s="2">
        <v>375.798</v>
      </c>
      <c r="D138" s="2">
        <v>0.58945999999999998</v>
      </c>
      <c r="E138" s="2">
        <v>364.51499999999999</v>
      </c>
      <c r="F138" s="2">
        <v>2.647E-2</v>
      </c>
      <c r="G138" s="2">
        <v>1.27796</v>
      </c>
      <c r="H138" s="2">
        <v>0.50892999999999999</v>
      </c>
      <c r="I138" s="2">
        <v>1.8882300000000001</v>
      </c>
      <c r="J138" s="2">
        <v>0.95182</v>
      </c>
      <c r="K138" s="2">
        <v>32.984610000000004</v>
      </c>
      <c r="L138" s="2">
        <v>-3.5290000000000002E-2</v>
      </c>
      <c r="M138" s="2">
        <v>19788</v>
      </c>
      <c r="N138" s="2">
        <v>24236.3</v>
      </c>
      <c r="O138" s="2">
        <v>-104</v>
      </c>
      <c r="P138" s="2" t="s">
        <v>189</v>
      </c>
      <c r="Q138" s="2">
        <v>135</v>
      </c>
      <c r="R138" s="3">
        <v>39728.252696759257</v>
      </c>
    </row>
    <row r="139" spans="1:18" s="2" customFormat="1" x14ac:dyDescent="0.2">
      <c r="A139" s="2" t="s">
        <v>191</v>
      </c>
      <c r="B139" s="2">
        <v>-2.546E-2</v>
      </c>
      <c r="C139" s="2">
        <v>370.42880000000002</v>
      </c>
      <c r="D139" s="2">
        <v>0.48616999999999999</v>
      </c>
      <c r="E139" s="2">
        <v>364.81360000000001</v>
      </c>
      <c r="F139" s="2">
        <v>-2.2689999999999998E-2</v>
      </c>
      <c r="G139" s="2">
        <v>1.11551</v>
      </c>
      <c r="H139" s="2">
        <v>0.33206999999999998</v>
      </c>
      <c r="I139" s="2">
        <v>2.2720799999999999</v>
      </c>
      <c r="J139" s="2">
        <v>1.16378</v>
      </c>
      <c r="K139" s="2">
        <v>35.205680000000001</v>
      </c>
      <c r="L139" s="2">
        <v>-1.7649999999999999E-2</v>
      </c>
      <c r="M139" s="2">
        <v>19785</v>
      </c>
      <c r="N139" s="2">
        <v>24226.7</v>
      </c>
      <c r="O139" s="2">
        <v>-104</v>
      </c>
      <c r="P139" s="2" t="s">
        <v>189</v>
      </c>
      <c r="Q139" s="2">
        <v>136</v>
      </c>
      <c r="R139" s="3">
        <v>39728.255740740744</v>
      </c>
    </row>
    <row r="140" spans="1:18" s="2" customFormat="1" x14ac:dyDescent="0.2">
      <c r="A140" s="2" t="s">
        <v>192</v>
      </c>
      <c r="B140" s="2">
        <v>1.1220000000000001E-2</v>
      </c>
      <c r="C140" s="2">
        <v>364.37360000000001</v>
      </c>
      <c r="D140" s="2">
        <v>0.42237999999999998</v>
      </c>
      <c r="E140" s="2">
        <v>362.44319999999999</v>
      </c>
      <c r="F140" s="2">
        <v>2.647E-2</v>
      </c>
      <c r="G140" s="2">
        <v>1.05246</v>
      </c>
      <c r="H140" s="2">
        <v>0.35022999999999999</v>
      </c>
      <c r="I140" s="2">
        <v>2.1295199999999999</v>
      </c>
      <c r="J140" s="2">
        <v>1.2233000000000001</v>
      </c>
      <c r="K140" s="2">
        <v>37.889519999999997</v>
      </c>
      <c r="L140" s="2">
        <v>0.10968</v>
      </c>
      <c r="M140" s="2">
        <v>19782</v>
      </c>
      <c r="N140" s="2">
        <v>24217</v>
      </c>
      <c r="O140" s="2">
        <v>-104</v>
      </c>
      <c r="P140" s="2" t="s">
        <v>189</v>
      </c>
      <c r="Q140" s="2">
        <v>137</v>
      </c>
      <c r="R140" s="3">
        <v>39728.25880787037</v>
      </c>
    </row>
    <row r="141" spans="1:18" s="2" customFormat="1" x14ac:dyDescent="0.2">
      <c r="A141" s="2" t="s">
        <v>193</v>
      </c>
      <c r="B141" s="2">
        <v>6.9800000000000001E-3</v>
      </c>
      <c r="C141" s="2">
        <v>347.87810000000002</v>
      </c>
      <c r="D141" s="2">
        <v>0.56833999999999996</v>
      </c>
      <c r="E141" s="2">
        <v>358.10840000000002</v>
      </c>
      <c r="F141" s="2">
        <v>-3.6510000000000001E-2</v>
      </c>
      <c r="G141" s="2">
        <v>0.98604000000000003</v>
      </c>
      <c r="H141" s="2">
        <v>0.47558</v>
      </c>
      <c r="I141" s="2">
        <v>2.2210999999999999</v>
      </c>
      <c r="J141" s="2">
        <v>1.1843300000000001</v>
      </c>
      <c r="K141" s="2">
        <v>45.779890000000002</v>
      </c>
      <c r="L141" s="2">
        <v>6.2950000000000006E-2</v>
      </c>
      <c r="M141" s="2">
        <v>19769</v>
      </c>
      <c r="N141" s="2">
        <v>24214</v>
      </c>
      <c r="O141" s="2">
        <v>-104</v>
      </c>
      <c r="P141" s="2" t="s">
        <v>194</v>
      </c>
      <c r="Q141" s="2">
        <v>138</v>
      </c>
      <c r="R141" s="3">
        <v>39728.26190972222</v>
      </c>
    </row>
    <row r="142" spans="1:18" s="2" customFormat="1" x14ac:dyDescent="0.2">
      <c r="A142" s="2" t="s">
        <v>195</v>
      </c>
      <c r="B142" s="2">
        <v>-5.9699999999999996E-3</v>
      </c>
      <c r="C142" s="2">
        <v>294.65730000000002</v>
      </c>
      <c r="D142" s="2">
        <v>9.3911700000000007</v>
      </c>
      <c r="E142" s="2">
        <v>547.43430000000001</v>
      </c>
      <c r="F142" s="2">
        <v>-3.3989999999999999E-2</v>
      </c>
      <c r="G142" s="2">
        <v>1.72227</v>
      </c>
      <c r="H142" s="2">
        <v>2.0395099999999999</v>
      </c>
      <c r="I142" s="2">
        <v>16.544270000000001</v>
      </c>
      <c r="J142" s="2">
        <v>0.70230000000000004</v>
      </c>
      <c r="K142" s="2">
        <v>8.0843100000000003</v>
      </c>
      <c r="L142" s="2">
        <v>-1.511E-2</v>
      </c>
      <c r="M142" s="2">
        <v>19759</v>
      </c>
      <c r="N142" s="2">
        <v>24207.7</v>
      </c>
      <c r="O142" s="2">
        <v>-104</v>
      </c>
      <c r="P142" s="2" t="s">
        <v>194</v>
      </c>
      <c r="Q142" s="2">
        <v>139</v>
      </c>
      <c r="R142" s="3">
        <v>39728.265162037038</v>
      </c>
    </row>
    <row r="143" spans="1:18" s="2" customFormat="1" x14ac:dyDescent="0.2">
      <c r="A143" s="2" t="s">
        <v>196</v>
      </c>
      <c r="B143" s="2">
        <v>1.9859999999999999E-2</v>
      </c>
      <c r="C143" s="2">
        <v>292.49239999999998</v>
      </c>
      <c r="D143" s="2">
        <v>9.2791099999999993</v>
      </c>
      <c r="E143" s="2">
        <v>548.05319999999995</v>
      </c>
      <c r="F143" s="2">
        <v>1.259E-2</v>
      </c>
      <c r="G143" s="2">
        <v>1.7833699999999999</v>
      </c>
      <c r="H143" s="2">
        <v>1.81873</v>
      </c>
      <c r="I143" s="2">
        <v>16.620719999999999</v>
      </c>
      <c r="J143" s="2">
        <v>0.70233000000000001</v>
      </c>
      <c r="K143" s="2">
        <v>8.0056999999999992</v>
      </c>
      <c r="L143" s="2">
        <v>0</v>
      </c>
      <c r="M143" s="2">
        <v>19749</v>
      </c>
      <c r="N143" s="2">
        <v>24201.3</v>
      </c>
      <c r="O143" s="2">
        <v>-104</v>
      </c>
      <c r="P143" s="2" t="s">
        <v>194</v>
      </c>
      <c r="Q143" s="2">
        <v>140</v>
      </c>
      <c r="R143" s="3">
        <v>39728.268229166664</v>
      </c>
    </row>
    <row r="144" spans="1:18" s="2" customFormat="1" x14ac:dyDescent="0.2">
      <c r="A144" s="2" t="s">
        <v>197</v>
      </c>
      <c r="B144" s="2">
        <v>-3.2009999999999997E-2</v>
      </c>
      <c r="C144" s="2">
        <v>294.36619999999999</v>
      </c>
      <c r="D144" s="2">
        <v>8.8411500000000007</v>
      </c>
      <c r="E144" s="2">
        <v>549.72490000000005</v>
      </c>
      <c r="F144" s="2">
        <v>-3.526E-2</v>
      </c>
      <c r="G144" s="2">
        <v>1.79633</v>
      </c>
      <c r="H144" s="2">
        <v>1.8192200000000001</v>
      </c>
      <c r="I144" s="2">
        <v>16.799050000000001</v>
      </c>
      <c r="J144" s="2">
        <v>0.74887000000000004</v>
      </c>
      <c r="K144" s="2">
        <v>8.3418500000000009</v>
      </c>
      <c r="L144" s="2">
        <v>5.5410000000000001E-2</v>
      </c>
      <c r="M144" s="2">
        <v>19739</v>
      </c>
      <c r="N144" s="2">
        <v>24195</v>
      </c>
      <c r="O144" s="2">
        <v>-104</v>
      </c>
      <c r="P144" s="2" t="s">
        <v>194</v>
      </c>
      <c r="Q144" s="2">
        <v>141</v>
      </c>
      <c r="R144" s="3">
        <v>39728.271249999998</v>
      </c>
    </row>
    <row r="145" spans="1:18" s="2" customFormat="1" x14ac:dyDescent="0.2">
      <c r="A145" s="2" t="s">
        <v>198</v>
      </c>
      <c r="B145" s="2">
        <v>0.11232</v>
      </c>
      <c r="C145" s="2">
        <v>173.29220000000001</v>
      </c>
      <c r="D145" s="2">
        <v>35.129339999999999</v>
      </c>
      <c r="E145" s="2">
        <v>506.7928</v>
      </c>
      <c r="F145" s="2">
        <v>0.10947999999999999</v>
      </c>
      <c r="G145" s="2">
        <v>83.305030000000002</v>
      </c>
      <c r="H145" s="2">
        <v>20.86468</v>
      </c>
      <c r="I145" s="2">
        <v>9.0992599999999992</v>
      </c>
      <c r="J145" s="2">
        <v>0.24439</v>
      </c>
      <c r="K145" s="2">
        <v>8.8929399999999994</v>
      </c>
      <c r="L145" s="2">
        <v>0.33224999999999999</v>
      </c>
      <c r="M145" s="2">
        <v>8229</v>
      </c>
      <c r="N145" s="2">
        <v>25810</v>
      </c>
      <c r="O145" s="2">
        <v>-85</v>
      </c>
      <c r="P145" s="2" t="s">
        <v>199</v>
      </c>
      <c r="Q145" s="2">
        <v>142</v>
      </c>
      <c r="R145" s="3">
        <v>39728.274375000001</v>
      </c>
    </row>
    <row r="146" spans="1:18" s="2" customFormat="1" x14ac:dyDescent="0.2">
      <c r="A146" s="2" t="s">
        <v>200</v>
      </c>
      <c r="B146" s="2">
        <v>0.17261000000000001</v>
      </c>
      <c r="C146" s="2">
        <v>285.76729999999998</v>
      </c>
      <c r="D146" s="2">
        <v>13.888529999999999</v>
      </c>
      <c r="E146" s="2">
        <v>535.6223</v>
      </c>
      <c r="F146" s="2">
        <v>0.10067</v>
      </c>
      <c r="G146" s="2">
        <v>13.95154</v>
      </c>
      <c r="H146" s="2">
        <v>6.51776</v>
      </c>
      <c r="I146" s="2">
        <v>10.33311</v>
      </c>
      <c r="J146" s="2">
        <v>0.25861000000000001</v>
      </c>
      <c r="K146" s="2">
        <v>6.7381099999999998</v>
      </c>
      <c r="L146" s="2">
        <v>0.21898000000000001</v>
      </c>
      <c r="M146" s="2">
        <v>8223.7000000000007</v>
      </c>
      <c r="N146" s="2">
        <v>25808.7</v>
      </c>
      <c r="O146" s="2">
        <v>-85</v>
      </c>
      <c r="P146" s="2" t="s">
        <v>199</v>
      </c>
      <c r="Q146" s="2">
        <v>143</v>
      </c>
      <c r="R146" s="3">
        <v>39728.277557870373</v>
      </c>
    </row>
    <row r="147" spans="1:18" s="2" customFormat="1" x14ac:dyDescent="0.2">
      <c r="A147" s="2" t="s">
        <v>201</v>
      </c>
      <c r="B147" s="2">
        <v>0.10685</v>
      </c>
      <c r="C147" s="2">
        <v>182.54429999999999</v>
      </c>
      <c r="D147" s="2">
        <v>29.92015</v>
      </c>
      <c r="E147" s="2">
        <v>524.79610000000002</v>
      </c>
      <c r="F147" s="2">
        <v>5.0340000000000003E-2</v>
      </c>
      <c r="G147" s="2">
        <v>84.747870000000006</v>
      </c>
      <c r="H147" s="2">
        <v>20.309229999999999</v>
      </c>
      <c r="I147" s="2">
        <v>9.3609000000000009</v>
      </c>
      <c r="J147" s="2">
        <v>0.19947999999999999</v>
      </c>
      <c r="K147" s="2">
        <v>4.09307</v>
      </c>
      <c r="L147" s="2">
        <v>0.12334000000000001</v>
      </c>
      <c r="M147" s="2">
        <v>8218.2999999999993</v>
      </c>
      <c r="N147" s="2">
        <v>25807.3</v>
      </c>
      <c r="O147" s="2">
        <v>-85</v>
      </c>
      <c r="P147" s="2" t="s">
        <v>199</v>
      </c>
      <c r="Q147" s="2">
        <v>144</v>
      </c>
      <c r="R147" s="3">
        <v>39728.28056712963</v>
      </c>
    </row>
    <row r="148" spans="1:18" s="2" customFormat="1" x14ac:dyDescent="0.2">
      <c r="A148" s="2" t="s">
        <v>202</v>
      </c>
      <c r="B148" s="2">
        <v>5.7770000000000002E-2</v>
      </c>
      <c r="C148" s="2">
        <v>289.5478</v>
      </c>
      <c r="D148" s="2">
        <v>10.808</v>
      </c>
      <c r="E148" s="2">
        <v>543.87400000000002</v>
      </c>
      <c r="F148" s="2">
        <v>2.265E-2</v>
      </c>
      <c r="G148" s="2">
        <v>11.20632</v>
      </c>
      <c r="H148" s="2">
        <v>6.0015599999999996</v>
      </c>
      <c r="I148" s="2">
        <v>10.526759999999999</v>
      </c>
      <c r="J148" s="2">
        <v>0.33224999999999999</v>
      </c>
      <c r="K148" s="2">
        <v>5.7221299999999999</v>
      </c>
      <c r="L148" s="2">
        <v>9.3130000000000004E-2</v>
      </c>
      <c r="M148" s="2">
        <v>8213</v>
      </c>
      <c r="N148" s="2">
        <v>25806</v>
      </c>
      <c r="O148" s="2">
        <v>-85</v>
      </c>
      <c r="P148" s="2" t="s">
        <v>199</v>
      </c>
      <c r="Q148" s="2">
        <v>145</v>
      </c>
      <c r="R148" s="3">
        <v>39728.283564814818</v>
      </c>
    </row>
    <row r="149" spans="1:18" s="2" customFormat="1" x14ac:dyDescent="0.2">
      <c r="A149" s="2" t="s">
        <v>203</v>
      </c>
      <c r="B149" s="2">
        <v>4.888E-2</v>
      </c>
      <c r="C149" s="2">
        <v>443.93020000000001</v>
      </c>
      <c r="D149" s="2">
        <v>-2.7399999999999998E-3</v>
      </c>
      <c r="E149" s="2">
        <v>374.57659999999998</v>
      </c>
      <c r="F149" s="2">
        <v>3.1260000000000003E-2</v>
      </c>
      <c r="G149" s="2">
        <v>1.2196899999999999</v>
      </c>
      <c r="H149" s="2">
        <v>0.74112</v>
      </c>
      <c r="I149" s="2">
        <v>0.59677000000000002</v>
      </c>
      <c r="J149" s="2">
        <v>0.3221</v>
      </c>
      <c r="K149" s="2">
        <v>10.349679999999999</v>
      </c>
      <c r="L149" s="2">
        <v>5.1270000000000003E-2</v>
      </c>
      <c r="M149" s="2">
        <v>8330</v>
      </c>
      <c r="N149" s="2">
        <v>25851</v>
      </c>
      <c r="O149" s="2">
        <v>-85</v>
      </c>
      <c r="P149" s="2" t="s">
        <v>204</v>
      </c>
      <c r="Q149" s="2">
        <v>146</v>
      </c>
      <c r="R149" s="3">
        <v>39728.286643518521</v>
      </c>
    </row>
    <row r="150" spans="1:18" s="2" customFormat="1" x14ac:dyDescent="0.2">
      <c r="A150" s="2" t="s">
        <v>205</v>
      </c>
      <c r="B150" s="2">
        <v>7.1040000000000006E-2</v>
      </c>
      <c r="C150" s="2">
        <v>437.02710000000002</v>
      </c>
      <c r="D150" s="2">
        <v>4.5280000000000001E-2</v>
      </c>
      <c r="E150" s="2">
        <v>373.30549999999999</v>
      </c>
      <c r="F150" s="2">
        <v>5.1270000000000003E-2</v>
      </c>
      <c r="G150" s="2">
        <v>1.00125</v>
      </c>
      <c r="H150" s="2">
        <v>0.70933999999999997</v>
      </c>
      <c r="I150" s="2">
        <v>0.87590999999999997</v>
      </c>
      <c r="J150" s="2">
        <v>0.35929</v>
      </c>
      <c r="K150" s="2">
        <v>11.818350000000001</v>
      </c>
      <c r="L150" s="2">
        <v>0.13507</v>
      </c>
      <c r="M150" s="2">
        <v>8325.7000000000007</v>
      </c>
      <c r="N150" s="2">
        <v>25850.7</v>
      </c>
      <c r="O150" s="2">
        <v>-85</v>
      </c>
      <c r="P150" s="2" t="s">
        <v>204</v>
      </c>
      <c r="Q150" s="2">
        <v>147</v>
      </c>
      <c r="R150" s="3">
        <v>39728.289849537039</v>
      </c>
    </row>
    <row r="151" spans="1:18" s="2" customFormat="1" x14ac:dyDescent="0.2">
      <c r="A151" s="2" t="s">
        <v>206</v>
      </c>
      <c r="B151" s="2">
        <v>0.12016</v>
      </c>
      <c r="C151" s="2">
        <v>434.52789999999999</v>
      </c>
      <c r="D151" s="2">
        <v>4.2279999999999998E-2</v>
      </c>
      <c r="E151" s="2">
        <v>373.29379999999998</v>
      </c>
      <c r="F151" s="2">
        <v>-3.8760000000000003E-2</v>
      </c>
      <c r="G151" s="2">
        <v>1.01067</v>
      </c>
      <c r="H151" s="2">
        <v>1.1894199999999999</v>
      </c>
      <c r="I151" s="2">
        <v>0.70943000000000001</v>
      </c>
      <c r="J151" s="2">
        <v>0.25496999999999997</v>
      </c>
      <c r="K151" s="2">
        <v>13.830410000000001</v>
      </c>
      <c r="L151" s="2">
        <v>0.10254000000000001</v>
      </c>
      <c r="M151" s="2">
        <v>8321.2999999999993</v>
      </c>
      <c r="N151" s="2">
        <v>25850.3</v>
      </c>
      <c r="O151" s="2">
        <v>-85</v>
      </c>
      <c r="P151" s="2" t="s">
        <v>204</v>
      </c>
      <c r="Q151" s="2">
        <v>148</v>
      </c>
      <c r="R151" s="3">
        <v>39728.292858796296</v>
      </c>
    </row>
    <row r="152" spans="1:18" s="2" customFormat="1" x14ac:dyDescent="0.2">
      <c r="A152" s="2" t="s">
        <v>207</v>
      </c>
      <c r="B152" s="2">
        <v>5.8130000000000001E-2</v>
      </c>
      <c r="C152" s="2">
        <v>422.6216</v>
      </c>
      <c r="D152" s="2">
        <v>8.2559999999999995E-2</v>
      </c>
      <c r="E152" s="2">
        <v>371.85489999999999</v>
      </c>
      <c r="F152" s="2">
        <v>5.0000000000000001E-3</v>
      </c>
      <c r="G152" s="2">
        <v>1.0341</v>
      </c>
      <c r="H152" s="2">
        <v>1.0513399999999999</v>
      </c>
      <c r="I152" s="2">
        <v>0.71204000000000001</v>
      </c>
      <c r="J152" s="2">
        <v>0.41059000000000001</v>
      </c>
      <c r="K152" s="2">
        <v>16.41864</v>
      </c>
      <c r="L152" s="2">
        <v>0.14632999999999999</v>
      </c>
      <c r="M152" s="2">
        <v>8317</v>
      </c>
      <c r="N152" s="2">
        <v>25850</v>
      </c>
      <c r="O152" s="2">
        <v>-85</v>
      </c>
      <c r="P152" s="2" t="s">
        <v>204</v>
      </c>
      <c r="Q152" s="2">
        <v>149</v>
      </c>
      <c r="R152" s="3">
        <v>39728.29587962963</v>
      </c>
    </row>
    <row r="153" spans="1:18" s="2" customFormat="1" x14ac:dyDescent="0.2">
      <c r="A153" s="2" t="s">
        <v>208</v>
      </c>
      <c r="B153" s="2">
        <v>6.4130000000000006E-2</v>
      </c>
      <c r="C153" s="2">
        <v>176.3622</v>
      </c>
      <c r="D153" s="2">
        <v>29.92023</v>
      </c>
      <c r="E153" s="2">
        <v>527.61879999999996</v>
      </c>
      <c r="F153" s="2">
        <v>3.2629999999999999E-2</v>
      </c>
      <c r="G153" s="2">
        <v>86.665940000000006</v>
      </c>
      <c r="H153" s="2">
        <v>21.382459999999998</v>
      </c>
      <c r="I153" s="2">
        <v>9.6796100000000003</v>
      </c>
      <c r="J153" s="2">
        <v>0.27912999999999999</v>
      </c>
      <c r="K153" s="2">
        <v>2.6793100000000001</v>
      </c>
      <c r="L153" s="2">
        <v>1.1299999999999999E-2</v>
      </c>
      <c r="M153" s="2">
        <v>8223</v>
      </c>
      <c r="N153" s="2">
        <v>25813</v>
      </c>
      <c r="O153" s="2">
        <v>-85</v>
      </c>
      <c r="P153" s="2" t="s">
        <v>209</v>
      </c>
      <c r="Q153" s="2">
        <v>150</v>
      </c>
      <c r="R153" s="3">
        <v>39728.29892361111</v>
      </c>
    </row>
    <row r="154" spans="1:18" s="2" customFormat="1" x14ac:dyDescent="0.2">
      <c r="A154" s="2" t="s">
        <v>210</v>
      </c>
      <c r="B154" s="2">
        <v>7.9689999999999997E-2</v>
      </c>
      <c r="C154" s="2">
        <v>170.60470000000001</v>
      </c>
      <c r="D154" s="2">
        <v>32.55697</v>
      </c>
      <c r="E154" s="2">
        <v>520.53189999999995</v>
      </c>
      <c r="F154" s="2">
        <v>-2.5100000000000001E-3</v>
      </c>
      <c r="G154" s="2">
        <v>87.822860000000006</v>
      </c>
      <c r="H154" s="2">
        <v>21.6708</v>
      </c>
      <c r="I154" s="2">
        <v>10.00428</v>
      </c>
      <c r="J154" s="2">
        <v>0.32323000000000002</v>
      </c>
      <c r="K154" s="2">
        <v>5.9931099999999997</v>
      </c>
      <c r="L154" s="2">
        <v>0.19456999999999999</v>
      </c>
      <c r="M154" s="2">
        <v>8218</v>
      </c>
      <c r="N154" s="2">
        <v>25813</v>
      </c>
      <c r="O154" s="2">
        <v>-85</v>
      </c>
      <c r="P154" s="2" t="s">
        <v>209</v>
      </c>
      <c r="Q154" s="2">
        <v>151</v>
      </c>
      <c r="R154" s="3">
        <v>39728.302152777775</v>
      </c>
    </row>
    <row r="155" spans="1:18" s="2" customFormat="1" x14ac:dyDescent="0.2">
      <c r="A155" s="2" t="s">
        <v>211</v>
      </c>
      <c r="B155" s="2">
        <v>0.12116</v>
      </c>
      <c r="C155" s="2">
        <v>168.62350000000001</v>
      </c>
      <c r="D155" s="2">
        <v>32.847050000000003</v>
      </c>
      <c r="E155" s="2">
        <v>513.79300000000001</v>
      </c>
      <c r="F155" s="2">
        <v>-3.2640000000000002E-2</v>
      </c>
      <c r="G155" s="2">
        <v>84.75291</v>
      </c>
      <c r="H155" s="2">
        <v>23.46322</v>
      </c>
      <c r="I155" s="2">
        <v>9.9738199999999999</v>
      </c>
      <c r="J155" s="2">
        <v>0.26851999999999998</v>
      </c>
      <c r="K155" s="2">
        <v>8.0563800000000008</v>
      </c>
      <c r="L155" s="2">
        <v>0.14186000000000001</v>
      </c>
      <c r="M155" s="2">
        <v>8213</v>
      </c>
      <c r="N155" s="2">
        <v>25813</v>
      </c>
      <c r="O155" s="2">
        <v>-85</v>
      </c>
      <c r="P155" s="2" t="s">
        <v>209</v>
      </c>
      <c r="Q155" s="2">
        <v>152</v>
      </c>
      <c r="R155" s="3">
        <v>39728.305162037039</v>
      </c>
    </row>
    <row r="156" spans="1:18" s="2" customFormat="1" x14ac:dyDescent="0.2">
      <c r="A156" s="2" t="s">
        <v>212</v>
      </c>
      <c r="B156" s="2">
        <v>1.3690000000000001E-2</v>
      </c>
      <c r="C156" s="2">
        <v>251.16229999999999</v>
      </c>
      <c r="D156" s="2">
        <v>19.693639999999998</v>
      </c>
      <c r="E156" s="2">
        <v>541.00120000000004</v>
      </c>
      <c r="F156" s="2">
        <v>1.1299999999999999E-2</v>
      </c>
      <c r="G156" s="2">
        <v>32.187959999999997</v>
      </c>
      <c r="H156" s="2">
        <v>12.730130000000001</v>
      </c>
      <c r="I156" s="2">
        <v>13.181789999999999</v>
      </c>
      <c r="J156" s="2">
        <v>0.44396000000000002</v>
      </c>
      <c r="K156" s="2">
        <v>4.02759</v>
      </c>
      <c r="L156" s="2">
        <v>0.19211</v>
      </c>
      <c r="M156" s="2">
        <v>8208</v>
      </c>
      <c r="N156" s="2">
        <v>25813</v>
      </c>
      <c r="O156" s="2">
        <v>-85</v>
      </c>
      <c r="P156" s="2" t="s">
        <v>209</v>
      </c>
      <c r="Q156" s="2">
        <v>153</v>
      </c>
      <c r="R156" s="3">
        <v>39728.308182870373</v>
      </c>
    </row>
    <row r="157" spans="1:18" s="2" customFormat="1" x14ac:dyDescent="0.2">
      <c r="A157" s="2" t="s">
        <v>213</v>
      </c>
      <c r="B157" s="2">
        <v>6.368E-2</v>
      </c>
      <c r="C157" s="2">
        <v>245.49719999999999</v>
      </c>
      <c r="D157" s="2">
        <v>21.503309999999999</v>
      </c>
      <c r="E157" s="2">
        <v>526.41210000000001</v>
      </c>
      <c r="F157" s="2">
        <v>-3.1390000000000001E-2</v>
      </c>
      <c r="G157" s="2">
        <v>33.154960000000003</v>
      </c>
      <c r="H157" s="2">
        <v>15.9175</v>
      </c>
      <c r="I157" s="2">
        <v>25.270240000000001</v>
      </c>
      <c r="J157" s="2">
        <v>0.43386000000000002</v>
      </c>
      <c r="K157" s="2">
        <v>6.6499199999999998</v>
      </c>
      <c r="L157" s="2">
        <v>5.2740000000000002E-2</v>
      </c>
      <c r="M157" s="2">
        <v>8203</v>
      </c>
      <c r="N157" s="2">
        <v>25813</v>
      </c>
      <c r="O157" s="2">
        <v>-85</v>
      </c>
      <c r="P157" s="2" t="s">
        <v>209</v>
      </c>
      <c r="Q157" s="2">
        <v>154</v>
      </c>
      <c r="R157" s="3">
        <v>39728.311168981483</v>
      </c>
    </row>
    <row r="158" spans="1:18" s="2" customFormat="1" x14ac:dyDescent="0.2">
      <c r="A158" s="2" t="s">
        <v>214</v>
      </c>
      <c r="B158" s="2">
        <v>8.5819999999999994E-2</v>
      </c>
      <c r="C158" s="2">
        <v>434.91570000000002</v>
      </c>
      <c r="D158" s="2">
        <v>7.1459999999999996E-2</v>
      </c>
      <c r="E158" s="2">
        <v>372.25560000000002</v>
      </c>
      <c r="F158" s="2">
        <v>2.3730000000000001E-2</v>
      </c>
      <c r="G158" s="2">
        <v>1.0469999999999999</v>
      </c>
      <c r="H158" s="2">
        <v>0.46118999999999999</v>
      </c>
      <c r="I158" s="2">
        <v>0.88107999999999997</v>
      </c>
      <c r="J158" s="2">
        <v>0.32424999999999998</v>
      </c>
      <c r="K158" s="2">
        <v>12.755710000000001</v>
      </c>
      <c r="L158" s="2">
        <v>0.14738999999999999</v>
      </c>
      <c r="M158" s="2">
        <v>8410</v>
      </c>
      <c r="N158" s="2">
        <v>26307</v>
      </c>
      <c r="O158" s="2">
        <v>-85</v>
      </c>
      <c r="P158" s="2" t="s">
        <v>215</v>
      </c>
      <c r="Q158" s="2">
        <v>155</v>
      </c>
      <c r="R158" s="3">
        <v>39728.31422453704</v>
      </c>
    </row>
    <row r="159" spans="1:18" s="2" customFormat="1" x14ac:dyDescent="0.2">
      <c r="A159" s="2" t="s">
        <v>216</v>
      </c>
      <c r="B159" s="2">
        <v>3.4939999999999999E-2</v>
      </c>
      <c r="C159" s="2">
        <v>433.79329999999999</v>
      </c>
      <c r="D159" s="2">
        <v>6.5729999999999997E-2</v>
      </c>
      <c r="E159" s="2">
        <v>373.0634</v>
      </c>
      <c r="F159" s="2">
        <v>1.25E-3</v>
      </c>
      <c r="G159" s="2">
        <v>1.05216</v>
      </c>
      <c r="H159" s="2">
        <v>0.71533999999999998</v>
      </c>
      <c r="I159" s="2">
        <v>1.0487200000000001</v>
      </c>
      <c r="J159" s="2">
        <v>0.31392999999999999</v>
      </c>
      <c r="K159" s="2">
        <v>10.95843</v>
      </c>
      <c r="L159" s="2">
        <v>7.2459999999999997E-2</v>
      </c>
      <c r="M159" s="2">
        <v>8415.5</v>
      </c>
      <c r="N159" s="2">
        <v>26307</v>
      </c>
      <c r="O159" s="2">
        <v>-85</v>
      </c>
      <c r="P159" s="2" t="s">
        <v>215</v>
      </c>
      <c r="Q159" s="2">
        <v>156</v>
      </c>
      <c r="R159" s="3">
        <v>39728.317407407405</v>
      </c>
    </row>
    <row r="160" spans="1:18" s="2" customFormat="1" x14ac:dyDescent="0.2">
      <c r="A160" s="2" t="s">
        <v>217</v>
      </c>
      <c r="B160" s="2">
        <v>8.8999999999999995E-4</v>
      </c>
      <c r="C160" s="2">
        <v>434.78489999999999</v>
      </c>
      <c r="D160" s="2">
        <v>0.10571</v>
      </c>
      <c r="E160" s="2">
        <v>374.9864</v>
      </c>
      <c r="F160" s="2">
        <v>4.4970000000000003E-2</v>
      </c>
      <c r="G160" s="2">
        <v>1.09097</v>
      </c>
      <c r="H160" s="2">
        <v>0.84221999999999997</v>
      </c>
      <c r="I160" s="2">
        <v>0.78752999999999995</v>
      </c>
      <c r="J160" s="2">
        <v>0.30670999999999998</v>
      </c>
      <c r="K160" s="2">
        <v>10.862880000000001</v>
      </c>
      <c r="L160" s="2">
        <v>9.3700000000000006E-2</v>
      </c>
      <c r="M160" s="2">
        <v>8421</v>
      </c>
      <c r="N160" s="2">
        <v>26307</v>
      </c>
      <c r="O160" s="2">
        <v>-85</v>
      </c>
      <c r="P160" s="2" t="s">
        <v>215</v>
      </c>
      <c r="Q160" s="2">
        <v>157</v>
      </c>
      <c r="R160" s="3">
        <v>39728.320416666669</v>
      </c>
    </row>
    <row r="161" spans="1:18" s="2" customFormat="1" x14ac:dyDescent="0.2">
      <c r="A161" s="2" t="s">
        <v>218</v>
      </c>
      <c r="B161" s="2">
        <v>-2.3050000000000001E-2</v>
      </c>
      <c r="C161" s="2">
        <v>439.17840000000001</v>
      </c>
      <c r="D161" s="2">
        <v>-6.4210000000000003E-2</v>
      </c>
      <c r="E161" s="2">
        <v>374.96300000000002</v>
      </c>
      <c r="F161" s="2">
        <v>-6.9970000000000004E-2</v>
      </c>
      <c r="G161" s="2">
        <v>1.00909</v>
      </c>
      <c r="H161" s="2">
        <v>0.90905999999999998</v>
      </c>
      <c r="I161" s="2">
        <v>0.64258000000000004</v>
      </c>
      <c r="J161" s="2">
        <v>0.29237000000000002</v>
      </c>
      <c r="K161" s="2">
        <v>10.980309999999999</v>
      </c>
      <c r="L161" s="2">
        <v>0.15493000000000001</v>
      </c>
      <c r="M161" s="2">
        <v>8426.5</v>
      </c>
      <c r="N161" s="2">
        <v>26307</v>
      </c>
      <c r="O161" s="2">
        <v>-85</v>
      </c>
      <c r="P161" s="2" t="s">
        <v>215</v>
      </c>
      <c r="Q161" s="2">
        <v>158</v>
      </c>
      <c r="R161" s="3">
        <v>39728.323449074072</v>
      </c>
    </row>
    <row r="162" spans="1:18" s="2" customFormat="1" x14ac:dyDescent="0.2">
      <c r="A162" s="2" t="s">
        <v>219</v>
      </c>
      <c r="B162" s="2">
        <v>3.789E-2</v>
      </c>
      <c r="C162" s="2">
        <v>431.36720000000003</v>
      </c>
      <c r="D162" s="2">
        <v>0.33493000000000001</v>
      </c>
      <c r="E162" s="2">
        <v>376.57920000000001</v>
      </c>
      <c r="F162" s="2">
        <v>-1.6240000000000001E-2</v>
      </c>
      <c r="G162" s="2">
        <v>0.94199999999999995</v>
      </c>
      <c r="H162" s="2">
        <v>0.32416</v>
      </c>
      <c r="I162" s="2">
        <v>0.65893000000000002</v>
      </c>
      <c r="J162" s="2">
        <v>0.26354</v>
      </c>
      <c r="K162" s="2">
        <v>12.56827</v>
      </c>
      <c r="L162" s="2">
        <v>5.2490000000000002E-2</v>
      </c>
      <c r="M162" s="2">
        <v>8432</v>
      </c>
      <c r="N162" s="2">
        <v>26307</v>
      </c>
      <c r="O162" s="2">
        <v>-85</v>
      </c>
      <c r="P162" s="2" t="s">
        <v>215</v>
      </c>
      <c r="Q162" s="2">
        <v>159</v>
      </c>
      <c r="R162" s="3">
        <v>39728.326458333337</v>
      </c>
    </row>
    <row r="163" spans="1:18" s="2" customFormat="1" x14ac:dyDescent="0.2">
      <c r="A163" s="2" t="s">
        <v>220</v>
      </c>
      <c r="B163" s="2">
        <v>5.3352399999999998</v>
      </c>
      <c r="C163" s="2">
        <v>68.304559999999995</v>
      </c>
      <c r="D163" s="2">
        <v>339.48009999999999</v>
      </c>
      <c r="E163" s="2">
        <v>400.89280000000002</v>
      </c>
      <c r="F163" s="2">
        <v>7.4999999999999997E-3</v>
      </c>
      <c r="G163" s="2">
        <v>67.292770000000004</v>
      </c>
      <c r="H163" s="2">
        <v>0.38768999999999998</v>
      </c>
      <c r="I163" s="2">
        <v>0.74199000000000004</v>
      </c>
      <c r="J163" s="2">
        <v>5.0639999999999998E-2</v>
      </c>
      <c r="K163" s="2">
        <v>7.4964599999999999</v>
      </c>
      <c r="L163" s="2">
        <v>1.3144</v>
      </c>
      <c r="M163" s="2">
        <v>8440</v>
      </c>
      <c r="N163" s="2">
        <v>26307</v>
      </c>
      <c r="O163" s="2">
        <v>-85</v>
      </c>
      <c r="P163" s="2" t="s">
        <v>221</v>
      </c>
      <c r="Q163" s="2">
        <v>160</v>
      </c>
      <c r="R163" s="3">
        <v>39728.329513888886</v>
      </c>
    </row>
    <row r="164" spans="1:18" s="2" customFormat="1" x14ac:dyDescent="0.2">
      <c r="A164" s="2" t="s">
        <v>222</v>
      </c>
      <c r="B164" s="2">
        <v>6.63422</v>
      </c>
      <c r="C164" s="2">
        <v>4.28078</v>
      </c>
      <c r="D164" s="2">
        <v>379.23739999999998</v>
      </c>
      <c r="E164" s="2">
        <v>428.37849999999997</v>
      </c>
      <c r="F164" s="2">
        <v>0</v>
      </c>
      <c r="G164" s="2">
        <v>89.302719999999994</v>
      </c>
      <c r="H164" s="2">
        <v>0.46128999999999998</v>
      </c>
      <c r="I164" s="2">
        <v>0.36173</v>
      </c>
      <c r="J164" s="2">
        <v>-1.601E-2</v>
      </c>
      <c r="K164" s="2">
        <v>1.5912599999999999</v>
      </c>
      <c r="L164" s="2">
        <v>-3.3779999999999998E-2</v>
      </c>
      <c r="M164" s="2">
        <v>8439.7000000000007</v>
      </c>
      <c r="N164" s="2">
        <v>26301.7</v>
      </c>
      <c r="O164" s="2">
        <v>-85</v>
      </c>
      <c r="P164" s="2" t="s">
        <v>221</v>
      </c>
      <c r="Q164" s="2">
        <v>161</v>
      </c>
      <c r="R164" s="3">
        <v>39728.332696759258</v>
      </c>
    </row>
    <row r="165" spans="1:18" s="2" customFormat="1" x14ac:dyDescent="0.2">
      <c r="A165" s="2" t="s">
        <v>223</v>
      </c>
      <c r="B165" s="2">
        <v>5.5583</v>
      </c>
      <c r="C165" s="2">
        <v>4.1017599999999996</v>
      </c>
      <c r="D165" s="2">
        <v>382.57490000000001</v>
      </c>
      <c r="E165" s="2">
        <v>428.05860000000001</v>
      </c>
      <c r="F165" s="2">
        <v>-4.1279999999999997E-2</v>
      </c>
      <c r="G165" s="2">
        <v>89.632760000000005</v>
      </c>
      <c r="H165" s="2">
        <v>0.51222000000000001</v>
      </c>
      <c r="I165" s="2">
        <v>0.15395</v>
      </c>
      <c r="J165" s="2">
        <v>-4.4999999999999997E-3</v>
      </c>
      <c r="K165" s="2">
        <v>1.57961</v>
      </c>
      <c r="L165" s="2">
        <v>7.5060000000000002E-2</v>
      </c>
      <c r="M165" s="2">
        <v>8439.2999999999993</v>
      </c>
      <c r="N165" s="2">
        <v>26296.3</v>
      </c>
      <c r="O165" s="2">
        <v>-85</v>
      </c>
      <c r="P165" s="2" t="s">
        <v>221</v>
      </c>
      <c r="Q165" s="2">
        <v>162</v>
      </c>
      <c r="R165" s="3">
        <v>39728.335717592592</v>
      </c>
    </row>
    <row r="166" spans="1:18" s="2" customFormat="1" x14ac:dyDescent="0.2">
      <c r="A166" s="2" t="s">
        <v>224</v>
      </c>
      <c r="B166" s="2">
        <v>3.4793799999999999</v>
      </c>
      <c r="C166" s="2">
        <v>3.77887</v>
      </c>
      <c r="D166" s="2">
        <v>391.50749999999999</v>
      </c>
      <c r="E166" s="2">
        <v>415.72469999999998</v>
      </c>
      <c r="F166" s="2">
        <v>4.1279999999999997E-2</v>
      </c>
      <c r="G166" s="2">
        <v>94.370570000000001</v>
      </c>
      <c r="H166" s="2">
        <v>0.35705999999999999</v>
      </c>
      <c r="I166" s="2">
        <v>0.22029000000000001</v>
      </c>
      <c r="J166" s="2">
        <v>-1.5640000000000001E-2</v>
      </c>
      <c r="K166" s="2">
        <v>1.41395</v>
      </c>
      <c r="L166" s="2">
        <v>0.11509</v>
      </c>
      <c r="M166" s="2">
        <v>8439</v>
      </c>
      <c r="N166" s="2">
        <v>26291</v>
      </c>
      <c r="O166" s="2">
        <v>-85</v>
      </c>
      <c r="P166" s="2" t="s">
        <v>221</v>
      </c>
      <c r="Q166" s="2">
        <v>163</v>
      </c>
      <c r="R166" s="3">
        <v>39728.33871527778</v>
      </c>
    </row>
    <row r="167" spans="1:18" s="2" customFormat="1" x14ac:dyDescent="0.2">
      <c r="A167" s="2" t="s">
        <v>225</v>
      </c>
      <c r="B167" s="2">
        <v>3.8361800000000001</v>
      </c>
      <c r="C167" s="2">
        <v>3.2073800000000001</v>
      </c>
      <c r="D167" s="2">
        <v>393.51569999999998</v>
      </c>
      <c r="E167" s="2">
        <v>417.07749999999999</v>
      </c>
      <c r="F167" s="2">
        <v>4.3790000000000003E-2</v>
      </c>
      <c r="G167" s="2">
        <v>93.567610000000002</v>
      </c>
      <c r="H167" s="2">
        <v>0.22306000000000001</v>
      </c>
      <c r="I167" s="2">
        <v>0.37556</v>
      </c>
      <c r="J167" s="2">
        <v>1.839E-2</v>
      </c>
      <c r="K167" s="2">
        <v>1.35598</v>
      </c>
      <c r="L167" s="2">
        <v>-4.3790000000000003E-2</v>
      </c>
      <c r="M167" s="2">
        <v>8438.7000000000007</v>
      </c>
      <c r="N167" s="2">
        <v>26285.7</v>
      </c>
      <c r="O167" s="2">
        <v>-85</v>
      </c>
      <c r="P167" s="2" t="s">
        <v>221</v>
      </c>
      <c r="Q167" s="2">
        <v>164</v>
      </c>
      <c r="R167" s="3">
        <v>39728.341747685183</v>
      </c>
    </row>
    <row r="168" spans="1:18" s="2" customFormat="1" x14ac:dyDescent="0.2">
      <c r="A168" s="2" t="s">
        <v>226</v>
      </c>
      <c r="B168" s="2">
        <v>3.8206699999999998</v>
      </c>
      <c r="C168" s="2">
        <v>3.4144399999999999</v>
      </c>
      <c r="D168" s="2">
        <v>392.86489999999998</v>
      </c>
      <c r="E168" s="2">
        <v>417.80380000000002</v>
      </c>
      <c r="F168" s="2">
        <v>1.376E-2</v>
      </c>
      <c r="G168" s="2">
        <v>93.723600000000005</v>
      </c>
      <c r="H168" s="2">
        <v>0.46594000000000002</v>
      </c>
      <c r="I168" s="2">
        <v>-8.77E-3</v>
      </c>
      <c r="J168" s="2">
        <v>9.6600000000000005E-2</v>
      </c>
      <c r="K168" s="2">
        <v>1.3612</v>
      </c>
      <c r="L168" s="2">
        <v>4.8800000000000003E-2</v>
      </c>
      <c r="M168" s="2">
        <v>8438.2999999999993</v>
      </c>
      <c r="N168" s="2">
        <v>26280.3</v>
      </c>
      <c r="O168" s="2">
        <v>-85</v>
      </c>
      <c r="P168" s="2" t="s">
        <v>221</v>
      </c>
      <c r="Q168" s="2">
        <v>165</v>
      </c>
      <c r="R168" s="3">
        <v>39728.344768518517</v>
      </c>
    </row>
    <row r="169" spans="1:18" s="2" customFormat="1" x14ac:dyDescent="0.2">
      <c r="A169" s="2" t="s">
        <v>227</v>
      </c>
      <c r="B169" s="2">
        <v>3.7583700000000002</v>
      </c>
      <c r="C169" s="2">
        <v>3.27597</v>
      </c>
      <c r="D169" s="2">
        <v>389.19409999999999</v>
      </c>
      <c r="E169" s="2">
        <v>415.51990000000001</v>
      </c>
      <c r="F169" s="2">
        <v>6.0069999999999998E-2</v>
      </c>
      <c r="G169" s="2">
        <v>92.954480000000004</v>
      </c>
      <c r="H169" s="2">
        <v>0.56403000000000003</v>
      </c>
      <c r="I169" s="2">
        <v>0.41324</v>
      </c>
      <c r="J169" s="2">
        <v>3.0040000000000001E-2</v>
      </c>
      <c r="K169" s="2">
        <v>1.22296</v>
      </c>
      <c r="L169" s="2">
        <v>6.3829999999999998E-2</v>
      </c>
      <c r="M169" s="2">
        <v>8438</v>
      </c>
      <c r="N169" s="2">
        <v>26275</v>
      </c>
      <c r="O169" s="2">
        <v>-85</v>
      </c>
      <c r="P169" s="2" t="s">
        <v>221</v>
      </c>
      <c r="Q169" s="2">
        <v>166</v>
      </c>
      <c r="R169" s="3">
        <v>39728.347754629627</v>
      </c>
    </row>
    <row r="170" spans="1:18" s="2" customFormat="1" x14ac:dyDescent="0.2">
      <c r="A170" s="2" t="s">
        <v>228</v>
      </c>
      <c r="B170" s="2">
        <v>0.66583000000000003</v>
      </c>
      <c r="C170" s="2">
        <v>194.72329999999999</v>
      </c>
      <c r="D170" s="2">
        <v>18.780889999999999</v>
      </c>
      <c r="E170" s="2">
        <v>330.11500000000001</v>
      </c>
      <c r="F170" s="2">
        <v>0.40233000000000002</v>
      </c>
      <c r="G170" s="2">
        <v>3.9316300000000002</v>
      </c>
      <c r="H170" s="2">
        <v>0.38714999999999999</v>
      </c>
      <c r="I170" s="2">
        <v>2.3435299999999999</v>
      </c>
      <c r="J170" s="2">
        <v>0.6129</v>
      </c>
      <c r="K170" s="2">
        <v>99.535960000000003</v>
      </c>
      <c r="L170" s="2">
        <v>2.0386700000000002</v>
      </c>
      <c r="M170" s="2">
        <v>-19288</v>
      </c>
      <c r="N170" s="2">
        <v>-1110</v>
      </c>
      <c r="O170" s="2">
        <v>-96</v>
      </c>
      <c r="P170" s="2" t="s">
        <v>229</v>
      </c>
      <c r="Q170" s="2">
        <v>167</v>
      </c>
      <c r="R170" s="3">
        <v>39728.350844907407</v>
      </c>
    </row>
    <row r="171" spans="1:18" s="2" customFormat="1" x14ac:dyDescent="0.2">
      <c r="A171" s="2" t="s">
        <v>230</v>
      </c>
      <c r="B171" s="2">
        <v>7.6530000000000001E-2</v>
      </c>
      <c r="C171" s="2">
        <v>213.3186</v>
      </c>
      <c r="D171" s="2">
        <v>2.7189999999999999E-2</v>
      </c>
      <c r="E171" s="2">
        <v>330.30020000000002</v>
      </c>
      <c r="F171" s="2">
        <v>-2.2849999999999999E-2</v>
      </c>
      <c r="G171" s="2">
        <v>5.636E-2</v>
      </c>
      <c r="H171" s="2">
        <v>0.93596999999999997</v>
      </c>
      <c r="I171" s="2">
        <v>0.73167000000000004</v>
      </c>
      <c r="J171" s="2">
        <v>0.73714000000000002</v>
      </c>
      <c r="K171" s="2">
        <v>102.11799999999999</v>
      </c>
      <c r="L171" s="2">
        <v>2.0224799999999998</v>
      </c>
      <c r="M171" s="2">
        <v>-19278</v>
      </c>
      <c r="N171" s="2">
        <v>-1122.8</v>
      </c>
      <c r="O171" s="2">
        <v>-96</v>
      </c>
      <c r="P171" s="2" t="s">
        <v>229</v>
      </c>
      <c r="Q171" s="2">
        <v>168</v>
      </c>
      <c r="R171" s="3">
        <v>39728.354062500002</v>
      </c>
    </row>
    <row r="172" spans="1:18" s="2" customFormat="1" x14ac:dyDescent="0.2">
      <c r="A172" s="2" t="s">
        <v>231</v>
      </c>
      <c r="B172" s="2">
        <v>-9.3799999999999994E-3</v>
      </c>
      <c r="C172" s="2">
        <v>214.18129999999999</v>
      </c>
      <c r="D172" s="2">
        <v>-1.4710000000000001E-2</v>
      </c>
      <c r="E172" s="2">
        <v>331.0437</v>
      </c>
      <c r="F172" s="2">
        <v>1.396E-2</v>
      </c>
      <c r="G172" s="2">
        <v>4.113E-2</v>
      </c>
      <c r="H172" s="2">
        <v>0.18138000000000001</v>
      </c>
      <c r="I172" s="2">
        <v>-1.652E-2</v>
      </c>
      <c r="J172" s="2">
        <v>0.75275999999999998</v>
      </c>
      <c r="K172" s="2">
        <v>101.4709</v>
      </c>
      <c r="L172" s="2">
        <v>2.1265800000000001</v>
      </c>
      <c r="M172" s="2">
        <v>-19268</v>
      </c>
      <c r="N172" s="2">
        <v>-1135.5</v>
      </c>
      <c r="O172" s="2">
        <v>-96</v>
      </c>
      <c r="P172" s="2" t="s">
        <v>229</v>
      </c>
      <c r="Q172" s="2">
        <v>169</v>
      </c>
      <c r="R172" s="3">
        <v>39728.357060185182</v>
      </c>
    </row>
    <row r="173" spans="1:18" s="2" customFormat="1" x14ac:dyDescent="0.2">
      <c r="A173" s="2" t="s">
        <v>232</v>
      </c>
      <c r="B173" s="2">
        <v>4.2349999999999999E-2</v>
      </c>
      <c r="C173" s="2">
        <v>212.8861</v>
      </c>
      <c r="D173" s="2">
        <v>-6.2960000000000002E-2</v>
      </c>
      <c r="E173" s="2">
        <v>331.45249999999999</v>
      </c>
      <c r="F173" s="2">
        <v>6.3499999999999997E-3</v>
      </c>
      <c r="G173" s="2">
        <v>4.7739999999999998E-2</v>
      </c>
      <c r="H173" s="2">
        <v>0.21976999999999999</v>
      </c>
      <c r="I173" s="2">
        <v>0.59970000000000001</v>
      </c>
      <c r="J173" s="2">
        <v>0.64551000000000003</v>
      </c>
      <c r="K173" s="2">
        <v>100.9401</v>
      </c>
      <c r="L173" s="2">
        <v>1.9124399999999999</v>
      </c>
      <c r="M173" s="2">
        <v>-19258</v>
      </c>
      <c r="N173" s="2">
        <v>-1148.3</v>
      </c>
      <c r="O173" s="2">
        <v>-96</v>
      </c>
      <c r="P173" s="2" t="s">
        <v>229</v>
      </c>
      <c r="Q173" s="2">
        <v>170</v>
      </c>
      <c r="R173" s="3">
        <v>39728.360069444447</v>
      </c>
    </row>
    <row r="174" spans="1:18" s="2" customFormat="1" x14ac:dyDescent="0.2">
      <c r="A174" s="2" t="s">
        <v>233</v>
      </c>
      <c r="B174" s="2">
        <v>7.0440000000000003E-2</v>
      </c>
      <c r="C174" s="2">
        <v>211.54320000000001</v>
      </c>
      <c r="D174" s="2">
        <v>0.12013</v>
      </c>
      <c r="E174" s="2">
        <v>331.26029999999997</v>
      </c>
      <c r="F174" s="2">
        <v>-1.651E-2</v>
      </c>
      <c r="G174" s="2">
        <v>9.9290000000000003E-2</v>
      </c>
      <c r="H174" s="2">
        <v>0.20860999999999999</v>
      </c>
      <c r="I174" s="2">
        <v>0.48662</v>
      </c>
      <c r="J174" s="2">
        <v>0.78442000000000001</v>
      </c>
      <c r="K174" s="2">
        <v>101.6845</v>
      </c>
      <c r="L174" s="2">
        <v>1.87181</v>
      </c>
      <c r="M174" s="2">
        <v>-19248</v>
      </c>
      <c r="N174" s="2">
        <v>-1161</v>
      </c>
      <c r="O174" s="2">
        <v>-96</v>
      </c>
      <c r="P174" s="2" t="s">
        <v>229</v>
      </c>
      <c r="Q174" s="2">
        <v>171</v>
      </c>
      <c r="R174" s="3">
        <v>39728.363043981481</v>
      </c>
    </row>
    <row r="175" spans="1:18" s="2" customFormat="1" x14ac:dyDescent="0.2">
      <c r="A175" s="2" t="s">
        <v>234</v>
      </c>
      <c r="B175" s="2">
        <v>0.38468000000000002</v>
      </c>
      <c r="C175" s="2">
        <v>5.3732600000000001</v>
      </c>
      <c r="D175" s="2">
        <v>-2.4830000000000001E-2</v>
      </c>
      <c r="E175" s="2">
        <v>31.294129999999999</v>
      </c>
      <c r="F175" s="2">
        <v>1.507E-2</v>
      </c>
      <c r="G175" s="2">
        <v>6.0780000000000001E-2</v>
      </c>
      <c r="H175" s="2">
        <v>2.4729999999999999E-2</v>
      </c>
      <c r="I175" s="2">
        <v>0.29665999999999998</v>
      </c>
      <c r="J175" s="2">
        <v>8.8400000000000006E-2</v>
      </c>
      <c r="K175" s="2">
        <v>155.33459999999999</v>
      </c>
      <c r="L175" s="2">
        <v>131.61359999999999</v>
      </c>
      <c r="M175" s="2">
        <v>-19468</v>
      </c>
      <c r="N175" s="2">
        <v>-1209</v>
      </c>
      <c r="O175" s="2">
        <v>-96</v>
      </c>
      <c r="P175" s="2" t="s">
        <v>235</v>
      </c>
      <c r="Q175" s="2">
        <v>172</v>
      </c>
      <c r="R175" s="3">
        <v>39728.366099537037</v>
      </c>
    </row>
    <row r="176" spans="1:18" s="2" customFormat="1" x14ac:dyDescent="0.2">
      <c r="A176" s="2" t="s">
        <v>236</v>
      </c>
      <c r="B176" s="2">
        <v>-2.07E-2</v>
      </c>
      <c r="C176" s="2">
        <v>209.46109999999999</v>
      </c>
      <c r="D176" s="2">
        <v>0.16503000000000001</v>
      </c>
      <c r="E176" s="2">
        <v>331.22250000000003</v>
      </c>
      <c r="F176" s="2">
        <v>-1.507E-2</v>
      </c>
      <c r="G176" s="2">
        <v>3.0640000000000001E-2</v>
      </c>
      <c r="H176" s="2">
        <v>0.70708000000000004</v>
      </c>
      <c r="I176" s="2">
        <v>0.31791999999999998</v>
      </c>
      <c r="J176" s="2">
        <v>0.71128000000000002</v>
      </c>
      <c r="K176" s="2">
        <v>101.468</v>
      </c>
      <c r="L176" s="2">
        <v>1.99196</v>
      </c>
      <c r="M176" s="2">
        <v>-19458.5</v>
      </c>
      <c r="N176" s="2">
        <v>-1227.5</v>
      </c>
      <c r="O176" s="2">
        <v>-96</v>
      </c>
      <c r="P176" s="2" t="s">
        <v>235</v>
      </c>
      <c r="Q176" s="2">
        <v>173</v>
      </c>
      <c r="R176" s="3">
        <v>39728.369317129633</v>
      </c>
    </row>
    <row r="177" spans="1:18" s="2" customFormat="1" x14ac:dyDescent="0.2">
      <c r="A177" s="2" t="s">
        <v>237</v>
      </c>
      <c r="B177" s="2">
        <v>3.9419999999999997E-2</v>
      </c>
      <c r="C177" s="2">
        <v>209.35130000000001</v>
      </c>
      <c r="D177" s="2">
        <v>0.33988000000000002</v>
      </c>
      <c r="E177" s="2">
        <v>329.77260000000001</v>
      </c>
      <c r="F177" s="2">
        <v>7.5300000000000002E-3</v>
      </c>
      <c r="G177" s="2">
        <v>9.2929999999999999E-2</v>
      </c>
      <c r="H177" s="2">
        <v>1.0442499999999999</v>
      </c>
      <c r="I177" s="2">
        <v>1.5785800000000001</v>
      </c>
      <c r="J177" s="2">
        <v>0.75427999999999995</v>
      </c>
      <c r="K177" s="2">
        <v>103.4466</v>
      </c>
      <c r="L177" s="2">
        <v>2.0989100000000001</v>
      </c>
      <c r="M177" s="2">
        <v>-19449</v>
      </c>
      <c r="N177" s="2">
        <v>-1246</v>
      </c>
      <c r="O177" s="2">
        <v>-96</v>
      </c>
      <c r="P177" s="2" t="s">
        <v>235</v>
      </c>
      <c r="Q177" s="2">
        <v>174</v>
      </c>
      <c r="R177" s="3">
        <v>39728.37232638889</v>
      </c>
    </row>
    <row r="178" spans="1:18" s="2" customFormat="1" x14ac:dyDescent="0.2">
      <c r="A178" s="2" t="s">
        <v>238</v>
      </c>
      <c r="B178" s="2">
        <v>1.13812</v>
      </c>
      <c r="C178" s="2">
        <v>103.7171</v>
      </c>
      <c r="D178" s="2">
        <v>40.373669999999997</v>
      </c>
      <c r="E178" s="2">
        <v>453.77080000000001</v>
      </c>
      <c r="F178" s="2">
        <v>2.265E-2</v>
      </c>
      <c r="G178" s="2">
        <v>93.000460000000004</v>
      </c>
      <c r="H178" s="2">
        <v>22.873069999999998</v>
      </c>
      <c r="I178" s="2">
        <v>15.038589999999999</v>
      </c>
      <c r="J178" s="2">
        <v>0.18146999999999999</v>
      </c>
      <c r="K178" s="2">
        <v>36.050620000000002</v>
      </c>
      <c r="L178" s="2">
        <v>0.66829000000000005</v>
      </c>
      <c r="M178" s="2">
        <v>-13050</v>
      </c>
      <c r="N178" s="2">
        <v>4309</v>
      </c>
      <c r="O178" s="2">
        <v>-100</v>
      </c>
      <c r="P178" s="2" t="s">
        <v>239</v>
      </c>
      <c r="Q178" s="2">
        <v>175</v>
      </c>
      <c r="R178" s="3">
        <v>39728.375381944446</v>
      </c>
    </row>
    <row r="179" spans="1:18" s="2" customFormat="1" x14ac:dyDescent="0.2">
      <c r="A179" s="2" t="s">
        <v>240</v>
      </c>
      <c r="B179" s="2">
        <v>1.5499700000000001</v>
      </c>
      <c r="C179" s="2">
        <v>102.0091</v>
      </c>
      <c r="D179" s="2">
        <v>41.58184</v>
      </c>
      <c r="E179" s="2">
        <v>453.21910000000003</v>
      </c>
      <c r="F179" s="2">
        <v>2.5170000000000001E-2</v>
      </c>
      <c r="G179" s="2">
        <v>93.190889999999996</v>
      </c>
      <c r="H179" s="2">
        <v>29.51436</v>
      </c>
      <c r="I179" s="2">
        <v>16.707170000000001</v>
      </c>
      <c r="J179" s="2">
        <v>0.41377999999999998</v>
      </c>
      <c r="K179" s="2">
        <v>40.597839999999998</v>
      </c>
      <c r="L179" s="2">
        <v>0.51600999999999997</v>
      </c>
      <c r="M179" s="2">
        <v>-13049</v>
      </c>
      <c r="N179" s="2">
        <v>4314.5</v>
      </c>
      <c r="O179" s="2">
        <v>-100</v>
      </c>
      <c r="P179" s="2" t="s">
        <v>239</v>
      </c>
      <c r="Q179" s="2">
        <v>176</v>
      </c>
      <c r="R179" s="3">
        <v>39728.378599537034</v>
      </c>
    </row>
    <row r="180" spans="1:18" s="2" customFormat="1" x14ac:dyDescent="0.2">
      <c r="A180" s="2" t="s">
        <v>241</v>
      </c>
      <c r="B180" s="2">
        <v>1.5362</v>
      </c>
      <c r="C180" s="2">
        <v>118.6724</v>
      </c>
      <c r="D180" s="2">
        <v>26.667349999999999</v>
      </c>
      <c r="E180" s="2">
        <v>502.5043</v>
      </c>
      <c r="F180" s="2">
        <v>0.15608</v>
      </c>
      <c r="G180" s="2">
        <v>97.552449999999993</v>
      </c>
      <c r="H180" s="2">
        <v>15.30817</v>
      </c>
      <c r="I180" s="2">
        <v>6.3278699999999999</v>
      </c>
      <c r="J180" s="2">
        <v>0.14122999999999999</v>
      </c>
      <c r="K180" s="2">
        <v>23.627109999999998</v>
      </c>
      <c r="L180" s="2">
        <v>0.45191999999999999</v>
      </c>
      <c r="M180" s="2">
        <v>-13048</v>
      </c>
      <c r="N180" s="2">
        <v>4320</v>
      </c>
      <c r="O180" s="2">
        <v>-100</v>
      </c>
      <c r="P180" s="2" t="s">
        <v>239</v>
      </c>
      <c r="Q180" s="2">
        <v>177</v>
      </c>
      <c r="R180" s="3">
        <v>39728.381597222222</v>
      </c>
    </row>
    <row r="181" spans="1:18" s="2" customFormat="1" x14ac:dyDescent="0.2">
      <c r="A181" s="2" t="s">
        <v>242</v>
      </c>
      <c r="B181" s="2">
        <v>0.11536</v>
      </c>
      <c r="C181" s="2">
        <v>213.6183</v>
      </c>
      <c r="D181" s="2">
        <v>0.73233999999999999</v>
      </c>
      <c r="E181" s="2">
        <v>341.83539999999999</v>
      </c>
      <c r="F181" s="2">
        <v>4.052E-2</v>
      </c>
      <c r="G181" s="2">
        <v>6.7628500000000003</v>
      </c>
      <c r="H181" s="2">
        <v>1.2274700000000001</v>
      </c>
      <c r="I181" s="2">
        <v>0.95048999999999995</v>
      </c>
      <c r="J181" s="2">
        <v>0.75480999999999998</v>
      </c>
      <c r="K181" s="2">
        <v>94.117930000000001</v>
      </c>
      <c r="L181" s="2">
        <v>2.5055200000000002</v>
      </c>
      <c r="M181" s="2">
        <v>-13060</v>
      </c>
      <c r="N181" s="2">
        <v>4336</v>
      </c>
      <c r="O181" s="2">
        <v>-100</v>
      </c>
      <c r="P181" s="2" t="s">
        <v>243</v>
      </c>
      <c r="Q181" s="2">
        <v>178</v>
      </c>
      <c r="R181" s="3">
        <v>39728.384629629632</v>
      </c>
    </row>
    <row r="182" spans="1:18" s="2" customFormat="1" x14ac:dyDescent="0.2">
      <c r="A182" s="2" t="s">
        <v>244</v>
      </c>
      <c r="B182" s="2">
        <v>0.10141</v>
      </c>
      <c r="C182" s="2">
        <v>216.5763</v>
      </c>
      <c r="D182" s="2">
        <v>0.89434999999999998</v>
      </c>
      <c r="E182" s="2">
        <v>332.77440000000001</v>
      </c>
      <c r="F182" s="2">
        <v>8.1059999999999993E-2</v>
      </c>
      <c r="G182" s="2">
        <v>1.49322</v>
      </c>
      <c r="H182" s="2">
        <v>2.3817499999999998</v>
      </c>
      <c r="I182" s="2">
        <v>1.3461799999999999</v>
      </c>
      <c r="J182" s="2">
        <v>0.78620999999999996</v>
      </c>
      <c r="K182" s="2">
        <v>95.556200000000004</v>
      </c>
      <c r="L182" s="2">
        <v>2.59334</v>
      </c>
      <c r="M182" s="2">
        <v>-13060</v>
      </c>
      <c r="N182" s="2">
        <v>4326</v>
      </c>
      <c r="O182" s="2">
        <v>-100</v>
      </c>
      <c r="P182" s="2" t="s">
        <v>243</v>
      </c>
      <c r="Q182" s="2">
        <v>179</v>
      </c>
      <c r="R182" s="3">
        <v>39728.387812499997</v>
      </c>
    </row>
    <row r="183" spans="1:18" s="2" customFormat="1" x14ac:dyDescent="0.2">
      <c r="A183" s="2" t="s">
        <v>245</v>
      </c>
      <c r="B183" s="2">
        <v>4.6870000000000002E-2</v>
      </c>
      <c r="C183" s="2">
        <v>219.80969999999999</v>
      </c>
      <c r="D183" s="2">
        <v>7.0449999999999999E-2</v>
      </c>
      <c r="E183" s="2">
        <v>338.01819999999998</v>
      </c>
      <c r="F183" s="2">
        <v>3.8E-3</v>
      </c>
      <c r="G183" s="2">
        <v>1.9190499999999999</v>
      </c>
      <c r="H183" s="2">
        <v>0.66015000000000001</v>
      </c>
      <c r="I183" s="2">
        <v>0.60082000000000002</v>
      </c>
      <c r="J183" s="2">
        <v>0.84138000000000002</v>
      </c>
      <c r="K183" s="2">
        <v>94.297460000000001</v>
      </c>
      <c r="L183" s="2">
        <v>2.55552</v>
      </c>
      <c r="M183" s="2">
        <v>-13060</v>
      </c>
      <c r="N183" s="2">
        <v>4316</v>
      </c>
      <c r="O183" s="2">
        <v>-100</v>
      </c>
      <c r="P183" s="2" t="s">
        <v>243</v>
      </c>
      <c r="Q183" s="2">
        <v>180</v>
      </c>
      <c r="R183" s="3">
        <v>39728.390821759262</v>
      </c>
    </row>
    <row r="184" spans="1:18" s="2" customFormat="1" x14ac:dyDescent="0.2">
      <c r="A184" s="2" t="s">
        <v>246</v>
      </c>
      <c r="B184" s="2">
        <v>1.234E-2</v>
      </c>
      <c r="C184" s="2">
        <v>207.79300000000001</v>
      </c>
      <c r="D184" s="2">
        <v>1.7882199999999999</v>
      </c>
      <c r="E184" s="2">
        <v>337.6952</v>
      </c>
      <c r="F184" s="2">
        <v>4.4339999999999997E-2</v>
      </c>
      <c r="G184" s="2">
        <v>8.5954300000000003</v>
      </c>
      <c r="H184" s="2">
        <v>5.20336</v>
      </c>
      <c r="I184" s="2">
        <v>6.1448700000000001</v>
      </c>
      <c r="J184" s="2">
        <v>0.73204000000000002</v>
      </c>
      <c r="K184" s="2">
        <v>96.356909999999999</v>
      </c>
      <c r="L184" s="2">
        <v>2.4938199999999999</v>
      </c>
      <c r="M184" s="2">
        <v>-13060</v>
      </c>
      <c r="N184" s="2">
        <v>4306</v>
      </c>
      <c r="O184" s="2">
        <v>-100</v>
      </c>
      <c r="P184" s="2" t="s">
        <v>243</v>
      </c>
      <c r="Q184" s="2">
        <v>181</v>
      </c>
      <c r="R184" s="3">
        <v>39728.393819444442</v>
      </c>
    </row>
    <row r="185" spans="1:18" s="2" customFormat="1" x14ac:dyDescent="0.2">
      <c r="A185" s="2" t="s">
        <v>247</v>
      </c>
      <c r="B185" s="2">
        <v>1.3870199999999999</v>
      </c>
      <c r="C185" s="2">
        <v>112.25449999999999</v>
      </c>
      <c r="D185" s="2">
        <v>16.43618</v>
      </c>
      <c r="E185" s="2">
        <v>517.21289999999999</v>
      </c>
      <c r="F185" s="2">
        <v>0.10606</v>
      </c>
      <c r="G185" s="2">
        <v>109.9162</v>
      </c>
      <c r="H185" s="2">
        <v>7.2809299999999997</v>
      </c>
      <c r="I185" s="2">
        <v>5.3716100000000004</v>
      </c>
      <c r="J185" s="2">
        <v>9.8110000000000003E-2</v>
      </c>
      <c r="K185" s="2">
        <v>19.13869</v>
      </c>
      <c r="L185" s="2">
        <v>0.29802000000000001</v>
      </c>
      <c r="M185" s="2">
        <v>-13042</v>
      </c>
      <c r="N185" s="2">
        <v>4350</v>
      </c>
      <c r="O185" s="2">
        <v>-100</v>
      </c>
      <c r="P185" s="2" t="s">
        <v>248</v>
      </c>
      <c r="Q185" s="2">
        <v>182</v>
      </c>
      <c r="R185" s="3">
        <v>39728.396863425929</v>
      </c>
    </row>
    <row r="186" spans="1:18" s="2" customFormat="1" x14ac:dyDescent="0.2">
      <c r="A186" s="2" t="s">
        <v>249</v>
      </c>
      <c r="B186" s="2">
        <v>1.2143999999999999</v>
      </c>
      <c r="C186" s="2">
        <v>113.42019999999999</v>
      </c>
      <c r="D186" s="2">
        <v>12.46181</v>
      </c>
      <c r="E186" s="2">
        <v>519.72450000000003</v>
      </c>
      <c r="F186" s="2">
        <v>1.389E-2</v>
      </c>
      <c r="G186" s="2">
        <v>109.706</v>
      </c>
      <c r="H186" s="2">
        <v>5.43208</v>
      </c>
      <c r="I186" s="2">
        <v>5.0119899999999999</v>
      </c>
      <c r="J186" s="2">
        <v>0.25157000000000002</v>
      </c>
      <c r="K186" s="2">
        <v>18.984400000000001</v>
      </c>
      <c r="L186" s="2">
        <v>0.40542</v>
      </c>
      <c r="M186" s="2">
        <v>-13045</v>
      </c>
      <c r="N186" s="2">
        <v>4353.5</v>
      </c>
      <c r="O186" s="2">
        <v>-100</v>
      </c>
      <c r="P186" s="2" t="s">
        <v>248</v>
      </c>
      <c r="Q186" s="2">
        <v>183</v>
      </c>
      <c r="R186" s="3">
        <v>39728.400034722225</v>
      </c>
    </row>
    <row r="187" spans="1:18" s="2" customFormat="1" x14ac:dyDescent="0.2">
      <c r="A187" s="2" t="s">
        <v>250</v>
      </c>
      <c r="B187" s="2">
        <v>0.69072999999999996</v>
      </c>
      <c r="C187" s="2">
        <v>169.20330000000001</v>
      </c>
      <c r="D187" s="2">
        <v>18.661829999999998</v>
      </c>
      <c r="E187" s="2">
        <v>428.93009999999998</v>
      </c>
      <c r="F187" s="2">
        <v>0</v>
      </c>
      <c r="G187" s="2">
        <v>50.106920000000002</v>
      </c>
      <c r="H187" s="2">
        <v>12.16844</v>
      </c>
      <c r="I187" s="2">
        <v>6.0063000000000004</v>
      </c>
      <c r="J187" s="2">
        <v>0.33883999999999997</v>
      </c>
      <c r="K187" s="2">
        <v>52.74033</v>
      </c>
      <c r="L187" s="2">
        <v>1.3527499999999999</v>
      </c>
      <c r="M187" s="2">
        <v>-13048</v>
      </c>
      <c r="N187" s="2">
        <v>4357</v>
      </c>
      <c r="O187" s="2">
        <v>-100</v>
      </c>
      <c r="P187" s="2" t="s">
        <v>248</v>
      </c>
      <c r="Q187" s="2">
        <v>184</v>
      </c>
      <c r="R187" s="3">
        <v>39728.403067129628</v>
      </c>
    </row>
    <row r="188" spans="1:18" s="2" customFormat="1" x14ac:dyDescent="0.2">
      <c r="A188" s="2" t="s">
        <v>251</v>
      </c>
      <c r="B188" s="2">
        <v>4.0969999999999999E-2</v>
      </c>
      <c r="C188" s="2">
        <v>204.8818</v>
      </c>
      <c r="D188" s="2">
        <v>1.01867</v>
      </c>
      <c r="E188" s="2">
        <v>327.89120000000003</v>
      </c>
      <c r="F188" s="2">
        <v>1.89E-2</v>
      </c>
      <c r="G188" s="2">
        <v>-1.008E-2</v>
      </c>
      <c r="H188" s="2">
        <v>0.13969000000000001</v>
      </c>
      <c r="I188" s="2">
        <v>0.98092999999999997</v>
      </c>
      <c r="J188" s="2">
        <v>0.75899000000000005</v>
      </c>
      <c r="K188" s="2">
        <v>102.5804</v>
      </c>
      <c r="L188" s="2">
        <v>1.6797200000000001</v>
      </c>
      <c r="M188" s="2">
        <v>-12545</v>
      </c>
      <c r="N188" s="2">
        <v>4553</v>
      </c>
      <c r="O188" s="2">
        <v>-100</v>
      </c>
      <c r="P188" s="2" t="s">
        <v>252</v>
      </c>
      <c r="Q188" s="2">
        <v>185</v>
      </c>
      <c r="R188" s="3">
        <v>39728.406122685185</v>
      </c>
    </row>
    <row r="189" spans="1:18" s="2" customFormat="1" x14ac:dyDescent="0.2">
      <c r="A189" s="2" t="s">
        <v>253</v>
      </c>
      <c r="B189" s="2">
        <v>1.337E-2</v>
      </c>
      <c r="C189" s="2">
        <v>212.4562</v>
      </c>
      <c r="D189" s="2">
        <v>-0.12576999999999999</v>
      </c>
      <c r="E189" s="2">
        <v>332.41570000000002</v>
      </c>
      <c r="F189" s="2">
        <v>-0.13233</v>
      </c>
      <c r="G189" s="2">
        <v>8.6959999999999996E-2</v>
      </c>
      <c r="H189" s="2">
        <v>0.15625</v>
      </c>
      <c r="I189" s="2">
        <v>0.19674</v>
      </c>
      <c r="J189" s="2">
        <v>0.65651000000000004</v>
      </c>
      <c r="K189" s="2">
        <v>102.1558</v>
      </c>
      <c r="L189" s="2">
        <v>1.9248099999999999</v>
      </c>
      <c r="M189" s="2">
        <v>-12559.5</v>
      </c>
      <c r="N189" s="2">
        <v>4541.5</v>
      </c>
      <c r="O189" s="2">
        <v>-100</v>
      </c>
      <c r="P189" s="2" t="s">
        <v>252</v>
      </c>
      <c r="Q189" s="2">
        <v>186</v>
      </c>
      <c r="R189" s="3">
        <v>39728.409305555557</v>
      </c>
    </row>
    <row r="190" spans="1:18" s="2" customFormat="1" x14ac:dyDescent="0.2">
      <c r="A190" s="2" t="s">
        <v>254</v>
      </c>
      <c r="B190" s="2">
        <v>5.9389999999999998E-2</v>
      </c>
      <c r="C190" s="2">
        <v>211.69890000000001</v>
      </c>
      <c r="D190" s="2">
        <v>-0.25783</v>
      </c>
      <c r="E190" s="2">
        <v>333.88729999999998</v>
      </c>
      <c r="F190" s="2">
        <v>1.6379999999999999E-2</v>
      </c>
      <c r="G190" s="2">
        <v>1.5879999999999998E-2</v>
      </c>
      <c r="H190" s="2">
        <v>0.20061000000000001</v>
      </c>
      <c r="I190" s="2">
        <v>0.25977</v>
      </c>
      <c r="J190" s="2">
        <v>0.75714999999999999</v>
      </c>
      <c r="K190" s="2">
        <v>101.553</v>
      </c>
      <c r="L190" s="2">
        <v>1.63602</v>
      </c>
      <c r="M190" s="2">
        <v>-12574</v>
      </c>
      <c r="N190" s="2">
        <v>4530</v>
      </c>
      <c r="O190" s="2">
        <v>-100</v>
      </c>
      <c r="P190" s="2" t="s">
        <v>252</v>
      </c>
      <c r="Q190" s="2">
        <v>187</v>
      </c>
      <c r="R190" s="3">
        <v>39728.412314814814</v>
      </c>
    </row>
    <row r="191" spans="1:18" s="2" customFormat="1" x14ac:dyDescent="0.2">
      <c r="A191" s="2" t="s">
        <v>255</v>
      </c>
      <c r="B191" s="2">
        <v>2.4309999999999998E-2</v>
      </c>
      <c r="C191" s="2">
        <v>211.53229999999999</v>
      </c>
      <c r="D191" s="2">
        <v>5.144E-2</v>
      </c>
      <c r="E191" s="2">
        <v>331.9975</v>
      </c>
      <c r="F191" s="2">
        <v>1.512E-2</v>
      </c>
      <c r="G191" s="2">
        <v>0.17746000000000001</v>
      </c>
      <c r="H191" s="2">
        <v>1.51288</v>
      </c>
      <c r="I191" s="2">
        <v>0.33423999999999998</v>
      </c>
      <c r="J191" s="2">
        <v>0.73685</v>
      </c>
      <c r="K191" s="2">
        <v>103.03319999999999</v>
      </c>
      <c r="L191" s="2">
        <v>1.9236599999999999</v>
      </c>
      <c r="M191" s="2">
        <v>-12588.5</v>
      </c>
      <c r="N191" s="2">
        <v>4518.5</v>
      </c>
      <c r="O191" s="2">
        <v>-100</v>
      </c>
      <c r="P191" s="2" t="s">
        <v>252</v>
      </c>
      <c r="Q191" s="2">
        <v>188</v>
      </c>
      <c r="R191" s="3">
        <v>39728.415324074071</v>
      </c>
    </row>
    <row r="192" spans="1:18" s="2" customFormat="1" x14ac:dyDescent="0.2">
      <c r="A192" s="2" t="s">
        <v>256</v>
      </c>
      <c r="B192" s="2">
        <v>-6.5100000000000002E-3</v>
      </c>
      <c r="C192" s="2">
        <v>215.01169999999999</v>
      </c>
      <c r="D192" s="2">
        <v>-0.13536999999999999</v>
      </c>
      <c r="E192" s="2">
        <v>334.04349999999999</v>
      </c>
      <c r="F192" s="2">
        <v>-4.7899999999999998E-2</v>
      </c>
      <c r="G192" s="2">
        <v>0.54857999999999996</v>
      </c>
      <c r="H192" s="2">
        <v>0.41970000000000002</v>
      </c>
      <c r="I192" s="2">
        <v>0.10217</v>
      </c>
      <c r="J192" s="2">
        <v>0.75656000000000001</v>
      </c>
      <c r="K192" s="2">
        <v>100.5401</v>
      </c>
      <c r="L192" s="2">
        <v>2.0171199999999998</v>
      </c>
      <c r="M192" s="2">
        <v>-12603</v>
      </c>
      <c r="N192" s="2">
        <v>4507</v>
      </c>
      <c r="O192" s="2">
        <v>-100</v>
      </c>
      <c r="P192" s="2" t="s">
        <v>252</v>
      </c>
      <c r="Q192" s="2">
        <v>189</v>
      </c>
      <c r="R192" s="3">
        <v>39728.418344907404</v>
      </c>
    </row>
    <row r="193" spans="1:18" s="2" customFormat="1" x14ac:dyDescent="0.2">
      <c r="A193" s="2" t="s">
        <v>257</v>
      </c>
      <c r="B193" s="2">
        <v>7.6369999999999993E-2</v>
      </c>
      <c r="C193" s="2">
        <v>225.27809999999999</v>
      </c>
      <c r="D193" s="2">
        <v>-2.4639999999999999E-2</v>
      </c>
      <c r="E193" s="2">
        <v>330.51209999999998</v>
      </c>
      <c r="F193" s="2">
        <v>-2.1389999999999999E-2</v>
      </c>
      <c r="G193" s="2">
        <v>0.11876</v>
      </c>
      <c r="H193" s="2">
        <v>-4.539E-2</v>
      </c>
      <c r="I193" s="2">
        <v>0.29459999999999997</v>
      </c>
      <c r="J193" s="2">
        <v>0.80620000000000003</v>
      </c>
      <c r="K193" s="2">
        <v>91.938190000000006</v>
      </c>
      <c r="L193" s="2">
        <v>1.88489</v>
      </c>
      <c r="M193" s="2">
        <v>-7298</v>
      </c>
      <c r="N193" s="2">
        <v>-1619</v>
      </c>
      <c r="O193" s="2">
        <v>-77</v>
      </c>
      <c r="P193" s="2" t="s">
        <v>258</v>
      </c>
      <c r="Q193" s="2">
        <v>190</v>
      </c>
      <c r="R193" s="3">
        <v>39728.421400462961</v>
      </c>
    </row>
    <row r="194" spans="1:18" s="2" customFormat="1" x14ac:dyDescent="0.2">
      <c r="A194" s="2" t="s">
        <v>259</v>
      </c>
      <c r="B194" s="2">
        <v>2.6669999999999999E-2</v>
      </c>
      <c r="C194" s="2">
        <v>220.56010000000001</v>
      </c>
      <c r="D194" s="2">
        <v>4.3810000000000002E-2</v>
      </c>
      <c r="E194" s="2">
        <v>322.39510000000001</v>
      </c>
      <c r="F194" s="2">
        <v>3.7749999999999999E-2</v>
      </c>
      <c r="G194" s="2">
        <v>2.0389999999999998E-2</v>
      </c>
      <c r="H194" s="2">
        <v>0.20358000000000001</v>
      </c>
      <c r="I194" s="2">
        <v>0.50117</v>
      </c>
      <c r="J194" s="2">
        <v>0.72709999999999997</v>
      </c>
      <c r="K194" s="2">
        <v>91.929329999999993</v>
      </c>
      <c r="L194" s="2">
        <v>1.76197</v>
      </c>
      <c r="M194" s="2">
        <v>-7307.7</v>
      </c>
      <c r="N194" s="2">
        <v>-1619.7</v>
      </c>
      <c r="O194" s="2">
        <v>-77</v>
      </c>
      <c r="P194" s="2" t="s">
        <v>258</v>
      </c>
      <c r="Q194" s="2">
        <v>191</v>
      </c>
      <c r="R194" s="3">
        <v>39728.42459490741</v>
      </c>
    </row>
    <row r="195" spans="1:18" s="2" customFormat="1" x14ac:dyDescent="0.2">
      <c r="A195" s="2" t="s">
        <v>260</v>
      </c>
      <c r="B195" s="2">
        <v>1.0070000000000001E-2</v>
      </c>
      <c r="C195" s="2">
        <v>222.95240000000001</v>
      </c>
      <c r="D195" s="2">
        <v>4.9340000000000002E-2</v>
      </c>
      <c r="E195" s="2">
        <v>324.02170000000001</v>
      </c>
      <c r="F195" s="2">
        <v>4.6550000000000001E-2</v>
      </c>
      <c r="G195" s="2">
        <v>5.2600000000000001E-2</v>
      </c>
      <c r="H195" s="2">
        <v>2.6349999999999998E-2</v>
      </c>
      <c r="I195" s="2">
        <v>0.39410000000000001</v>
      </c>
      <c r="J195" s="2">
        <v>0.69784999999999997</v>
      </c>
      <c r="K195" s="2">
        <v>91.127470000000002</v>
      </c>
      <c r="L195" s="2">
        <v>1.83483</v>
      </c>
      <c r="M195" s="2">
        <v>-7317.3</v>
      </c>
      <c r="N195" s="2">
        <v>-1620.3</v>
      </c>
      <c r="O195" s="2">
        <v>-77</v>
      </c>
      <c r="P195" s="2" t="s">
        <v>258</v>
      </c>
      <c r="Q195" s="2">
        <v>192</v>
      </c>
      <c r="R195" s="3">
        <v>39728.427615740744</v>
      </c>
    </row>
    <row r="196" spans="1:18" s="2" customFormat="1" x14ac:dyDescent="0.2">
      <c r="A196" s="2" t="s">
        <v>261</v>
      </c>
      <c r="B196" s="2">
        <v>5.4440000000000002E-2</v>
      </c>
      <c r="C196" s="2">
        <v>227.57490000000001</v>
      </c>
      <c r="D196" s="2">
        <v>0.70482999999999996</v>
      </c>
      <c r="E196" s="2">
        <v>330.87520000000001</v>
      </c>
      <c r="F196" s="2">
        <v>0.19001999999999999</v>
      </c>
      <c r="G196" s="2">
        <v>0.15731000000000001</v>
      </c>
      <c r="H196" s="2">
        <v>0.16811000000000001</v>
      </c>
      <c r="I196" s="2">
        <v>0.69767999999999997</v>
      </c>
      <c r="J196" s="2">
        <v>0.81738999999999995</v>
      </c>
      <c r="K196" s="2">
        <v>91.039829999999995</v>
      </c>
      <c r="L196" s="2">
        <v>1.8364</v>
      </c>
      <c r="M196" s="2">
        <v>-7327</v>
      </c>
      <c r="N196" s="2">
        <v>-1621</v>
      </c>
      <c r="O196" s="2">
        <v>-77</v>
      </c>
      <c r="P196" s="2" t="s">
        <v>258</v>
      </c>
      <c r="Q196" s="2">
        <v>193</v>
      </c>
      <c r="R196" s="3">
        <v>39728.430636574078</v>
      </c>
    </row>
    <row r="197" spans="1:18" s="2" customFormat="1" x14ac:dyDescent="0.2">
      <c r="A197" s="2" t="s">
        <v>262</v>
      </c>
      <c r="B197" s="2">
        <v>2.921E-2</v>
      </c>
      <c r="C197" s="2">
        <v>218.79910000000001</v>
      </c>
      <c r="D197" s="2">
        <v>1.57511</v>
      </c>
      <c r="E197" s="2">
        <v>346.91199999999998</v>
      </c>
      <c r="F197" s="2">
        <v>-1.379E-2</v>
      </c>
      <c r="G197" s="2">
        <v>2.3205200000000001</v>
      </c>
      <c r="H197" s="2">
        <v>0.56142999999999998</v>
      </c>
      <c r="I197" s="2">
        <v>3.0661499999999999</v>
      </c>
      <c r="J197" s="2">
        <v>0.74578999999999995</v>
      </c>
      <c r="K197" s="2">
        <v>88.461560000000006</v>
      </c>
      <c r="L197" s="2">
        <v>1.99925</v>
      </c>
      <c r="M197" s="2">
        <v>-7309</v>
      </c>
      <c r="N197" s="2">
        <v>-1563</v>
      </c>
      <c r="O197" s="2">
        <v>-77</v>
      </c>
      <c r="P197" s="2" t="s">
        <v>263</v>
      </c>
      <c r="Q197" s="2">
        <v>194</v>
      </c>
      <c r="R197" s="3">
        <v>39728.433657407404</v>
      </c>
    </row>
    <row r="198" spans="1:18" s="2" customFormat="1" x14ac:dyDescent="0.2">
      <c r="A198" s="2" t="s">
        <v>264</v>
      </c>
      <c r="B198" s="2">
        <v>5.8049999999999997E-2</v>
      </c>
      <c r="C198" s="2">
        <v>227.26560000000001</v>
      </c>
      <c r="D198" s="2">
        <v>-3.7109999999999997E-2</v>
      </c>
      <c r="E198" s="2">
        <v>334.95429999999999</v>
      </c>
      <c r="F198" s="2">
        <v>-2.759E-2</v>
      </c>
      <c r="G198" s="2">
        <v>0.19087999999999999</v>
      </c>
      <c r="H198" s="2">
        <v>0.25033</v>
      </c>
      <c r="I198" s="2">
        <v>0.40284999999999999</v>
      </c>
      <c r="J198" s="2">
        <v>0.71799999999999997</v>
      </c>
      <c r="K198" s="2">
        <v>89.000370000000004</v>
      </c>
      <c r="L198" s="2">
        <v>2.0495899999999998</v>
      </c>
      <c r="M198" s="2">
        <v>-7321.7</v>
      </c>
      <c r="N198" s="2">
        <v>-1566.3</v>
      </c>
      <c r="O198" s="2">
        <v>-77</v>
      </c>
      <c r="P198" s="2" t="s">
        <v>263</v>
      </c>
      <c r="Q198" s="2">
        <v>195</v>
      </c>
      <c r="R198" s="3">
        <v>39728.436886574076</v>
      </c>
    </row>
    <row r="199" spans="1:18" s="2" customFormat="1" x14ac:dyDescent="0.2">
      <c r="A199" s="2" t="s">
        <v>265</v>
      </c>
      <c r="B199" s="2">
        <v>-2.3869999999999999E-2</v>
      </c>
      <c r="C199" s="2">
        <v>229.1885</v>
      </c>
      <c r="D199" s="2">
        <v>0.82438999999999996</v>
      </c>
      <c r="E199" s="2">
        <v>329.89690000000002</v>
      </c>
      <c r="F199" s="2">
        <v>-2.1319999999999999E-2</v>
      </c>
      <c r="G199" s="2">
        <v>0.33639000000000002</v>
      </c>
      <c r="H199" s="2">
        <v>0.72502999999999995</v>
      </c>
      <c r="I199" s="2">
        <v>4.4592000000000001</v>
      </c>
      <c r="J199" s="2">
        <v>0.66286999999999996</v>
      </c>
      <c r="K199" s="2">
        <v>89.724950000000007</v>
      </c>
      <c r="L199" s="2">
        <v>1.9418599999999999</v>
      </c>
      <c r="M199" s="2">
        <v>-7334.3</v>
      </c>
      <c r="N199" s="2">
        <v>-1569.7</v>
      </c>
      <c r="O199" s="2">
        <v>-77</v>
      </c>
      <c r="P199" s="2" t="s">
        <v>263</v>
      </c>
      <c r="Q199" s="2">
        <v>196</v>
      </c>
      <c r="R199" s="3">
        <v>39728.439872685187</v>
      </c>
    </row>
    <row r="200" spans="1:18" s="2" customFormat="1" x14ac:dyDescent="0.2">
      <c r="A200" s="2" t="s">
        <v>266</v>
      </c>
      <c r="B200" s="2">
        <v>3.354E-2</v>
      </c>
      <c r="C200" s="2">
        <v>227.39019999999999</v>
      </c>
      <c r="D200" s="2">
        <v>2.36138</v>
      </c>
      <c r="E200" s="2">
        <v>331.84100000000001</v>
      </c>
      <c r="F200" s="2">
        <v>3.8879999999999998E-2</v>
      </c>
      <c r="G200" s="2">
        <v>2.51023</v>
      </c>
      <c r="H200" s="2">
        <v>0.63009999999999999</v>
      </c>
      <c r="I200" s="2">
        <v>8.3890999999999991</v>
      </c>
      <c r="J200" s="2">
        <v>0.72765000000000002</v>
      </c>
      <c r="K200" s="2">
        <v>88.638379999999998</v>
      </c>
      <c r="L200" s="2">
        <v>1.96709</v>
      </c>
      <c r="M200" s="2">
        <v>-7347</v>
      </c>
      <c r="N200" s="2">
        <v>-1573</v>
      </c>
      <c r="O200" s="2">
        <v>-77</v>
      </c>
      <c r="P200" s="2" t="s">
        <v>263</v>
      </c>
      <c r="Q200" s="2">
        <v>197</v>
      </c>
      <c r="R200" s="3">
        <v>39728.442881944444</v>
      </c>
    </row>
    <row r="201" spans="1:18" s="2" customFormat="1" x14ac:dyDescent="0.2">
      <c r="A201" s="2" t="s">
        <v>267</v>
      </c>
      <c r="B201" s="2">
        <v>0.37358000000000002</v>
      </c>
      <c r="C201" s="2">
        <v>67.703159999999997</v>
      </c>
      <c r="D201" s="2">
        <v>2.3351299999999999</v>
      </c>
      <c r="E201" s="2">
        <v>507.61279999999999</v>
      </c>
      <c r="F201" s="2">
        <v>1.375E-2</v>
      </c>
      <c r="G201" s="2">
        <v>114.6234</v>
      </c>
      <c r="H201" s="2">
        <v>0.36881000000000003</v>
      </c>
      <c r="I201" s="2">
        <v>0.13258</v>
      </c>
      <c r="J201" s="2">
        <v>0.36487999999999998</v>
      </c>
      <c r="K201" s="2">
        <v>46.022689999999997</v>
      </c>
      <c r="L201" s="2">
        <v>6.2500000000000003E-3</v>
      </c>
      <c r="M201" s="2">
        <v>-7595</v>
      </c>
      <c r="N201" s="2">
        <v>-1685</v>
      </c>
      <c r="O201" s="2">
        <v>-77</v>
      </c>
      <c r="P201" s="2" t="s">
        <v>268</v>
      </c>
      <c r="Q201" s="2">
        <v>198</v>
      </c>
      <c r="R201" s="3">
        <v>39728.445937500001</v>
      </c>
    </row>
    <row r="202" spans="1:18" s="2" customFormat="1" x14ac:dyDescent="0.2">
      <c r="A202" s="2" t="s">
        <v>269</v>
      </c>
      <c r="B202" s="2">
        <v>0.13184000000000001</v>
      </c>
      <c r="C202" s="2">
        <v>67.023219999999995</v>
      </c>
      <c r="D202" s="2">
        <v>3.4040000000000001E-2</v>
      </c>
      <c r="E202" s="2">
        <v>513.37429999999995</v>
      </c>
      <c r="F202" s="2">
        <v>-0.01</v>
      </c>
      <c r="G202" s="2">
        <v>117.0356</v>
      </c>
      <c r="H202" s="2">
        <v>0.11434999999999999</v>
      </c>
      <c r="I202" s="2">
        <v>-1.001E-2</v>
      </c>
      <c r="J202" s="2">
        <v>0.57189000000000001</v>
      </c>
      <c r="K202" s="2">
        <v>45.542610000000003</v>
      </c>
      <c r="L202" s="2">
        <v>-6.2500000000000003E-3</v>
      </c>
      <c r="M202" s="2">
        <v>-7604.6</v>
      </c>
      <c r="N202" s="2">
        <v>-1684.6</v>
      </c>
      <c r="O202" s="2">
        <v>-77</v>
      </c>
      <c r="P202" s="2" t="s">
        <v>268</v>
      </c>
      <c r="Q202" s="2">
        <v>199</v>
      </c>
      <c r="R202" s="3">
        <v>39728.449131944442</v>
      </c>
    </row>
    <row r="203" spans="1:18" s="2" customFormat="1" x14ac:dyDescent="0.2">
      <c r="A203" s="2" t="s">
        <v>270</v>
      </c>
      <c r="B203" s="2">
        <v>0.10152</v>
      </c>
      <c r="C203" s="2">
        <v>66.451970000000003</v>
      </c>
      <c r="D203" s="2">
        <v>-8.1259999999999999E-2</v>
      </c>
      <c r="E203" s="2">
        <v>514.19119999999998</v>
      </c>
      <c r="F203" s="2">
        <v>-2.2509999999999999E-2</v>
      </c>
      <c r="G203" s="2">
        <v>116.2578</v>
      </c>
      <c r="H203" s="2">
        <v>0.31261</v>
      </c>
      <c r="I203" s="2">
        <v>-7.0069999999999993E-2</v>
      </c>
      <c r="J203" s="2">
        <v>0.36224000000000001</v>
      </c>
      <c r="K203" s="2">
        <v>46.457120000000003</v>
      </c>
      <c r="L203" s="2">
        <v>-4.2520000000000002E-2</v>
      </c>
      <c r="M203" s="2">
        <v>-7614.2</v>
      </c>
      <c r="N203" s="2">
        <v>-1684.2</v>
      </c>
      <c r="O203" s="2">
        <v>-77</v>
      </c>
      <c r="P203" s="2" t="s">
        <v>268</v>
      </c>
      <c r="Q203" s="2">
        <v>200</v>
      </c>
      <c r="R203" s="3">
        <v>39728.452175925922</v>
      </c>
    </row>
    <row r="204" spans="1:18" s="2" customFormat="1" x14ac:dyDescent="0.2">
      <c r="A204" s="2" t="s">
        <v>271</v>
      </c>
      <c r="B204" s="2">
        <v>7.1879999999999999E-2</v>
      </c>
      <c r="C204" s="2">
        <v>54.605589999999999</v>
      </c>
      <c r="D204" s="2">
        <v>-6.275E-2</v>
      </c>
      <c r="E204" s="2">
        <v>509.96960000000001</v>
      </c>
      <c r="F204" s="2">
        <v>-5.1270000000000003E-2</v>
      </c>
      <c r="G204" s="2">
        <v>115.89700000000001</v>
      </c>
      <c r="H204" s="2">
        <v>7.4590000000000004E-2</v>
      </c>
      <c r="I204" s="2">
        <v>7.6329999999999995E-2</v>
      </c>
      <c r="J204" s="2">
        <v>0.62136999999999998</v>
      </c>
      <c r="K204" s="2">
        <v>54.675109999999997</v>
      </c>
      <c r="L204" s="2">
        <v>0.10254000000000001</v>
      </c>
      <c r="M204" s="2">
        <v>-7623.8</v>
      </c>
      <c r="N204" s="2">
        <v>-1683.8</v>
      </c>
      <c r="O204" s="2">
        <v>-77</v>
      </c>
      <c r="P204" s="2" t="s">
        <v>268</v>
      </c>
      <c r="Q204" s="2">
        <v>201</v>
      </c>
      <c r="R204" s="3">
        <v>39728.45516203704</v>
      </c>
    </row>
    <row r="205" spans="1:18" s="2" customFormat="1" x14ac:dyDescent="0.2">
      <c r="A205" s="2" t="s">
        <v>272</v>
      </c>
      <c r="B205" s="2">
        <v>0.10279000000000001</v>
      </c>
      <c r="C205" s="2">
        <v>55.075760000000002</v>
      </c>
      <c r="D205" s="2">
        <v>0.24642</v>
      </c>
      <c r="E205" s="2">
        <v>509.15390000000002</v>
      </c>
      <c r="F205" s="2">
        <v>1.376E-2</v>
      </c>
      <c r="G205" s="2">
        <v>115.6369</v>
      </c>
      <c r="H205" s="2">
        <v>-8.9700000000000005E-3</v>
      </c>
      <c r="I205" s="2">
        <v>-0.16019</v>
      </c>
      <c r="J205" s="2">
        <v>0.48998000000000003</v>
      </c>
      <c r="K205" s="2">
        <v>52.385809999999999</v>
      </c>
      <c r="L205" s="2">
        <v>4.1270000000000001E-2</v>
      </c>
      <c r="M205" s="2">
        <v>-7633.4</v>
      </c>
      <c r="N205" s="2">
        <v>-1683.4</v>
      </c>
      <c r="O205" s="2">
        <v>-77</v>
      </c>
      <c r="P205" s="2" t="s">
        <v>268</v>
      </c>
      <c r="Q205" s="2">
        <v>202</v>
      </c>
      <c r="R205" s="3">
        <v>39728.458171296297</v>
      </c>
    </row>
    <row r="206" spans="1:18" s="2" customFormat="1" x14ac:dyDescent="0.2">
      <c r="A206" s="2" t="s">
        <v>273</v>
      </c>
      <c r="B206" s="2">
        <v>0.14424000000000001</v>
      </c>
      <c r="C206" s="2">
        <v>64.054050000000004</v>
      </c>
      <c r="D206" s="2">
        <v>0.41882000000000003</v>
      </c>
      <c r="E206" s="2">
        <v>514.05160000000001</v>
      </c>
      <c r="F206" s="2">
        <v>5.253E-2</v>
      </c>
      <c r="G206" s="2">
        <v>116.4034</v>
      </c>
      <c r="H206" s="2">
        <v>0.28843999999999997</v>
      </c>
      <c r="I206" s="2">
        <v>0.24030000000000001</v>
      </c>
      <c r="J206" s="2">
        <v>0.37336000000000003</v>
      </c>
      <c r="K206" s="2">
        <v>47.599080000000001</v>
      </c>
      <c r="L206" s="2">
        <v>8.1299999999999997E-2</v>
      </c>
      <c r="M206" s="2">
        <v>-7643</v>
      </c>
      <c r="N206" s="2">
        <v>-1683</v>
      </c>
      <c r="O206" s="2">
        <v>-77</v>
      </c>
      <c r="P206" s="2" t="s">
        <v>268</v>
      </c>
      <c r="Q206" s="2">
        <v>203</v>
      </c>
      <c r="R206" s="3">
        <v>39728.461168981485</v>
      </c>
    </row>
    <row r="207" spans="1:18" s="2" customFormat="1" x14ac:dyDescent="0.2">
      <c r="A207" s="2" t="s">
        <v>274</v>
      </c>
      <c r="B207" s="2">
        <v>3.5950000000000003E-2</v>
      </c>
      <c r="C207" s="2">
        <v>191.89609999999999</v>
      </c>
      <c r="D207" s="2">
        <v>6.0769299999999999</v>
      </c>
      <c r="E207" s="2">
        <v>507.57900000000001</v>
      </c>
      <c r="F207" s="2">
        <v>4.3729999999999998E-2</v>
      </c>
      <c r="G207" s="2">
        <v>1.82863</v>
      </c>
      <c r="H207" s="2">
        <v>2.3172299999999999</v>
      </c>
      <c r="I207" s="2">
        <v>8.0993600000000008</v>
      </c>
      <c r="J207" s="2">
        <v>0.27512999999999999</v>
      </c>
      <c r="K207" s="2">
        <v>55.002139999999997</v>
      </c>
      <c r="L207" s="2">
        <v>0.36859999999999998</v>
      </c>
      <c r="M207" s="2">
        <v>-17947</v>
      </c>
      <c r="N207" s="2">
        <v>26628</v>
      </c>
      <c r="O207" s="2">
        <v>-59</v>
      </c>
      <c r="P207" s="2" t="s">
        <v>275</v>
      </c>
      <c r="Q207" s="2">
        <v>204</v>
      </c>
      <c r="R207" s="3">
        <v>39728.464282407411</v>
      </c>
    </row>
    <row r="208" spans="1:18" s="2" customFormat="1" x14ac:dyDescent="0.2">
      <c r="A208" s="2" t="s">
        <v>276</v>
      </c>
      <c r="B208" s="2">
        <v>2.862E-2</v>
      </c>
      <c r="C208" s="2">
        <v>205.4357</v>
      </c>
      <c r="D208" s="2">
        <v>5.2435299999999998</v>
      </c>
      <c r="E208" s="2">
        <v>513.69719999999995</v>
      </c>
      <c r="F208" s="2">
        <v>6.9980000000000001E-2</v>
      </c>
      <c r="G208" s="2">
        <v>1.72038</v>
      </c>
      <c r="H208" s="2">
        <v>1.6771199999999999</v>
      </c>
      <c r="I208" s="2">
        <v>6.2030399999999997</v>
      </c>
      <c r="J208" s="2">
        <v>0.23843</v>
      </c>
      <c r="K208" s="2">
        <v>48.726680000000002</v>
      </c>
      <c r="L208" s="2">
        <v>0.25368000000000002</v>
      </c>
      <c r="M208" s="2">
        <v>-17940.2</v>
      </c>
      <c r="N208" s="2">
        <v>26628.799999999999</v>
      </c>
      <c r="O208" s="2">
        <v>-59</v>
      </c>
      <c r="P208" s="2" t="s">
        <v>275</v>
      </c>
      <c r="Q208" s="2">
        <v>205</v>
      </c>
      <c r="R208" s="3">
        <v>39728.467488425929</v>
      </c>
    </row>
    <row r="209" spans="1:18" s="2" customFormat="1" x14ac:dyDescent="0.2">
      <c r="A209" s="2" t="s">
        <v>277</v>
      </c>
      <c r="B209" s="2">
        <v>1.7250000000000001E-2</v>
      </c>
      <c r="C209" s="2">
        <v>204.90780000000001</v>
      </c>
      <c r="D209" s="2">
        <v>9.5135000000000005</v>
      </c>
      <c r="E209" s="2">
        <v>510.0643</v>
      </c>
      <c r="F209" s="2">
        <v>2.6239999999999999E-2</v>
      </c>
      <c r="G209" s="2">
        <v>4.2937599999999998</v>
      </c>
      <c r="H209" s="2">
        <v>2.6901099999999998</v>
      </c>
      <c r="I209" s="2">
        <v>8.1767699999999994</v>
      </c>
      <c r="J209" s="2">
        <v>0.26083000000000001</v>
      </c>
      <c r="K209" s="2">
        <v>43.481630000000003</v>
      </c>
      <c r="L209" s="2">
        <v>0.27496999999999999</v>
      </c>
      <c r="M209" s="2">
        <v>-17933.400000000001</v>
      </c>
      <c r="N209" s="2">
        <v>26629.599999999999</v>
      </c>
      <c r="O209" s="2">
        <v>-59</v>
      </c>
      <c r="P209" s="2" t="s">
        <v>275</v>
      </c>
      <c r="Q209" s="2">
        <v>206</v>
      </c>
      <c r="R209" s="3">
        <v>39728.470497685186</v>
      </c>
    </row>
    <row r="210" spans="1:18" s="2" customFormat="1" x14ac:dyDescent="0.2">
      <c r="A210" s="2" t="s">
        <v>278</v>
      </c>
      <c r="B210" s="2">
        <v>3.5560000000000001E-2</v>
      </c>
      <c r="C210" s="2">
        <v>190.18109999999999</v>
      </c>
      <c r="D210" s="2">
        <v>5.6500500000000002</v>
      </c>
      <c r="E210" s="2">
        <v>505.58969999999999</v>
      </c>
      <c r="F210" s="2">
        <v>-3.875E-2</v>
      </c>
      <c r="G210" s="2">
        <v>1.6470199999999999</v>
      </c>
      <c r="H210" s="2">
        <v>2.1533899999999999</v>
      </c>
      <c r="I210" s="2">
        <v>6.4198899999999997</v>
      </c>
      <c r="J210" s="2">
        <v>0.43958999999999998</v>
      </c>
      <c r="K210" s="2">
        <v>55.449550000000002</v>
      </c>
      <c r="L210" s="2">
        <v>0.41874</v>
      </c>
      <c r="M210" s="2">
        <v>-17926.599999999999</v>
      </c>
      <c r="N210" s="2">
        <v>26630.400000000001</v>
      </c>
      <c r="O210" s="2">
        <v>-59</v>
      </c>
      <c r="P210" s="2" t="s">
        <v>275</v>
      </c>
      <c r="Q210" s="2">
        <v>207</v>
      </c>
      <c r="R210" s="3">
        <v>39728.473506944443</v>
      </c>
    </row>
    <row r="211" spans="1:18" s="2" customFormat="1" x14ac:dyDescent="0.2">
      <c r="A211" s="2" t="s">
        <v>279</v>
      </c>
      <c r="B211" s="2">
        <v>6.9510000000000002E-2</v>
      </c>
      <c r="C211" s="2">
        <v>180.31399999999999</v>
      </c>
      <c r="D211" s="2">
        <v>6.49803</v>
      </c>
      <c r="E211" s="2">
        <v>509.625</v>
      </c>
      <c r="F211" s="2">
        <v>5.0000000000000001E-3</v>
      </c>
      <c r="G211" s="2">
        <v>8.7404600000000006</v>
      </c>
      <c r="H211" s="2">
        <v>1.7209099999999999</v>
      </c>
      <c r="I211" s="2">
        <v>3.8120400000000001</v>
      </c>
      <c r="J211" s="2">
        <v>0.51951000000000003</v>
      </c>
      <c r="K211" s="2">
        <v>56.46049</v>
      </c>
      <c r="L211" s="2">
        <v>0.40753</v>
      </c>
      <c r="M211" s="2">
        <v>-17919.8</v>
      </c>
      <c r="N211" s="2">
        <v>26631.200000000001</v>
      </c>
      <c r="O211" s="2">
        <v>-59</v>
      </c>
      <c r="P211" s="2" t="s">
        <v>275</v>
      </c>
      <c r="Q211" s="2">
        <v>208</v>
      </c>
      <c r="R211" s="3">
        <v>39728.476493055554</v>
      </c>
    </row>
    <row r="212" spans="1:18" s="2" customFormat="1" x14ac:dyDescent="0.2">
      <c r="A212" s="2" t="s">
        <v>280</v>
      </c>
      <c r="B212" s="2">
        <v>0.19127</v>
      </c>
      <c r="C212" s="2">
        <v>121.5168</v>
      </c>
      <c r="D212" s="2">
        <v>162.2175</v>
      </c>
      <c r="E212" s="2">
        <v>416.43490000000003</v>
      </c>
      <c r="F212" s="2">
        <v>7.0010000000000003E-2</v>
      </c>
      <c r="G212" s="2">
        <v>21.42015</v>
      </c>
      <c r="H212" s="2">
        <v>0.36946000000000001</v>
      </c>
      <c r="I212" s="2">
        <v>1.13215</v>
      </c>
      <c r="J212" s="2">
        <v>0.43845000000000001</v>
      </c>
      <c r="K212" s="2">
        <v>43.269680000000001</v>
      </c>
      <c r="L212" s="2">
        <v>0.36508000000000002</v>
      </c>
      <c r="M212" s="2">
        <v>-17913</v>
      </c>
      <c r="N212" s="2">
        <v>26632</v>
      </c>
      <c r="O212" s="2">
        <v>-59</v>
      </c>
      <c r="P212" s="2" t="s">
        <v>275</v>
      </c>
      <c r="Q212" s="2">
        <v>209</v>
      </c>
      <c r="R212" s="3">
        <v>39728.479502314818</v>
      </c>
    </row>
    <row r="213" spans="1:18" s="2" customFormat="1" x14ac:dyDescent="0.2">
      <c r="A213" s="2" t="s">
        <v>281</v>
      </c>
      <c r="B213" s="2">
        <v>1.0499999999999999E-3</v>
      </c>
      <c r="C213" s="2">
        <v>213.79349999999999</v>
      </c>
      <c r="D213" s="2">
        <v>-0.12236</v>
      </c>
      <c r="E213" s="2">
        <v>331.41559999999998</v>
      </c>
      <c r="F213" s="2">
        <v>-7.4900000000000001E-3</v>
      </c>
      <c r="G213" s="2">
        <v>0.11312999999999999</v>
      </c>
      <c r="H213" s="2">
        <v>-8.3030000000000007E-2</v>
      </c>
      <c r="I213" s="2">
        <v>0.66476999999999997</v>
      </c>
      <c r="J213" s="2">
        <v>0.80354999999999999</v>
      </c>
      <c r="K213" s="2">
        <v>101.4823</v>
      </c>
      <c r="L213" s="2">
        <v>1.9495199999999999</v>
      </c>
      <c r="M213" s="2">
        <v>-17899</v>
      </c>
      <c r="N213" s="2">
        <v>26632</v>
      </c>
      <c r="O213" s="2">
        <v>-59</v>
      </c>
      <c r="P213" s="2" t="s">
        <v>282</v>
      </c>
      <c r="Q213" s="2">
        <v>210</v>
      </c>
      <c r="R213" s="3">
        <v>39728.482557870368</v>
      </c>
    </row>
    <row r="214" spans="1:18" s="2" customFormat="1" x14ac:dyDescent="0.2">
      <c r="A214" s="2" t="s">
        <v>283</v>
      </c>
      <c r="B214" s="2">
        <v>2.4899999999999999E-2</v>
      </c>
      <c r="C214" s="2">
        <v>212.9145</v>
      </c>
      <c r="D214" s="2">
        <v>-5.4190000000000002E-2</v>
      </c>
      <c r="E214" s="2">
        <v>333.24489999999997</v>
      </c>
      <c r="F214" s="2">
        <v>-4.6210000000000001E-2</v>
      </c>
      <c r="G214" s="2">
        <v>6.2700000000000006E-2</v>
      </c>
      <c r="H214" s="2">
        <v>1.7780000000000001E-2</v>
      </c>
      <c r="I214" s="2">
        <v>0.33119999999999999</v>
      </c>
      <c r="J214" s="2">
        <v>0.84869000000000006</v>
      </c>
      <c r="K214" s="2">
        <v>101.2433</v>
      </c>
      <c r="L214" s="2">
        <v>1.9287399999999999</v>
      </c>
      <c r="M214" s="2">
        <v>-17886.3</v>
      </c>
      <c r="N214" s="2">
        <v>26631.8</v>
      </c>
      <c r="O214" s="2">
        <v>-59</v>
      </c>
      <c r="P214" s="2" t="s">
        <v>282</v>
      </c>
      <c r="Q214" s="2">
        <v>211</v>
      </c>
      <c r="R214" s="3">
        <v>39728.485775462963</v>
      </c>
    </row>
    <row r="215" spans="1:18" s="2" customFormat="1" x14ac:dyDescent="0.2">
      <c r="A215" s="2" t="s">
        <v>284</v>
      </c>
      <c r="B215" s="2">
        <v>-6.7299999999999999E-3</v>
      </c>
      <c r="C215" s="2">
        <v>210.80510000000001</v>
      </c>
      <c r="D215" s="2">
        <v>-2.8459999999999999E-2</v>
      </c>
      <c r="E215" s="2">
        <v>334.31970000000001</v>
      </c>
      <c r="F215" s="2">
        <v>-1.25E-3</v>
      </c>
      <c r="G215" s="2">
        <v>6.1710000000000001E-2</v>
      </c>
      <c r="H215" s="2">
        <v>0.13174</v>
      </c>
      <c r="I215" s="2">
        <v>0.28248000000000001</v>
      </c>
      <c r="J215" s="2">
        <v>0.65988999999999998</v>
      </c>
      <c r="K215" s="2">
        <v>101.2812</v>
      </c>
      <c r="L215" s="2">
        <v>2.0150899999999998</v>
      </c>
      <c r="M215" s="2">
        <v>-17873.5</v>
      </c>
      <c r="N215" s="2">
        <v>26631.5</v>
      </c>
      <c r="O215" s="2">
        <v>-59</v>
      </c>
      <c r="P215" s="2" t="s">
        <v>282</v>
      </c>
      <c r="Q215" s="2">
        <v>212</v>
      </c>
      <c r="R215" s="3">
        <v>39728.48878472222</v>
      </c>
    </row>
    <row r="216" spans="1:18" s="2" customFormat="1" x14ac:dyDescent="0.2">
      <c r="A216" s="2" t="s">
        <v>285</v>
      </c>
      <c r="B216" s="2">
        <v>8.5510000000000003E-2</v>
      </c>
      <c r="C216" s="2">
        <v>214.05359999999999</v>
      </c>
      <c r="D216" s="2">
        <v>4.9239999999999999E-2</v>
      </c>
      <c r="E216" s="2">
        <v>333.04500000000002</v>
      </c>
      <c r="F216" s="2">
        <v>4.122E-2</v>
      </c>
      <c r="G216" s="2">
        <v>1.0749999999999999E-2</v>
      </c>
      <c r="H216" s="2">
        <v>5.5030000000000003E-2</v>
      </c>
      <c r="I216" s="2">
        <v>0.43502999999999997</v>
      </c>
      <c r="J216" s="2">
        <v>0.74419000000000002</v>
      </c>
      <c r="K216" s="2">
        <v>101.1178</v>
      </c>
      <c r="L216" s="2">
        <v>1.78671</v>
      </c>
      <c r="M216" s="2">
        <v>-17860.8</v>
      </c>
      <c r="N216" s="2">
        <v>26631.3</v>
      </c>
      <c r="O216" s="2">
        <v>-59</v>
      </c>
      <c r="P216" s="2" t="s">
        <v>282</v>
      </c>
      <c r="Q216" s="2">
        <v>213</v>
      </c>
      <c r="R216" s="3">
        <v>39728.491782407407</v>
      </c>
    </row>
    <row r="217" spans="1:18" s="2" customFormat="1" x14ac:dyDescent="0.2">
      <c r="A217" s="2" t="s">
        <v>286</v>
      </c>
      <c r="B217" s="2">
        <v>3.4459999999999998E-2</v>
      </c>
      <c r="C217" s="2">
        <v>209.65459999999999</v>
      </c>
      <c r="D217" s="2">
        <v>7.8229999999999994E-2</v>
      </c>
      <c r="E217" s="2">
        <v>335.94799999999998</v>
      </c>
      <c r="F217" s="2">
        <v>6.1219999999999997E-2</v>
      </c>
      <c r="G217" s="2">
        <v>4.7980000000000002E-2</v>
      </c>
      <c r="H217" s="2">
        <v>0.2429</v>
      </c>
      <c r="I217" s="2">
        <v>0.51512999999999998</v>
      </c>
      <c r="J217" s="2">
        <v>0.68420999999999998</v>
      </c>
      <c r="K217" s="2">
        <v>101.6631</v>
      </c>
      <c r="L217" s="2">
        <v>2.1294400000000002</v>
      </c>
      <c r="M217" s="2">
        <v>-17848</v>
      </c>
      <c r="N217" s="2">
        <v>26631</v>
      </c>
      <c r="O217" s="2">
        <v>-59</v>
      </c>
      <c r="P217" s="2" t="s">
        <v>282</v>
      </c>
      <c r="Q217" s="2">
        <v>214</v>
      </c>
      <c r="R217" s="3">
        <v>39728.494768518518</v>
      </c>
    </row>
    <row r="218" spans="1:18" s="2" customFormat="1" x14ac:dyDescent="0.2">
      <c r="A218" s="2" t="s">
        <v>287</v>
      </c>
      <c r="B218" s="2">
        <v>21.93281</v>
      </c>
      <c r="C218" s="2">
        <v>63.015799999999999</v>
      </c>
      <c r="D218" s="2">
        <v>181.6764</v>
      </c>
      <c r="E218" s="2">
        <v>535.49879999999996</v>
      </c>
      <c r="F218" s="2">
        <v>1.5088699999999999</v>
      </c>
      <c r="G218" s="2">
        <v>27.506450000000001</v>
      </c>
      <c r="H218" s="2">
        <v>0.56318999999999997</v>
      </c>
      <c r="I218" s="2">
        <v>10.55804</v>
      </c>
      <c r="J218" s="2">
        <v>0.30137000000000003</v>
      </c>
      <c r="K218" s="2">
        <v>26.497959999999999</v>
      </c>
      <c r="L218" s="2">
        <v>0.31164999999999998</v>
      </c>
      <c r="M218" s="2">
        <v>-18353</v>
      </c>
      <c r="N218" s="2">
        <v>26867</v>
      </c>
      <c r="O218" s="2">
        <v>-58</v>
      </c>
      <c r="P218" s="2" t="s">
        <v>288</v>
      </c>
      <c r="Q218" s="2">
        <v>215</v>
      </c>
      <c r="R218" s="3">
        <v>39728.497835648152</v>
      </c>
    </row>
    <row r="219" spans="1:18" s="2" customFormat="1" x14ac:dyDescent="0.2">
      <c r="A219" s="2" t="s">
        <v>289</v>
      </c>
      <c r="B219" s="2">
        <v>31.324629999999999</v>
      </c>
      <c r="C219" s="2">
        <v>3.9338199999999999</v>
      </c>
      <c r="D219" s="2">
        <v>271.67880000000002</v>
      </c>
      <c r="E219" s="2">
        <v>511.11900000000003</v>
      </c>
      <c r="F219" s="2">
        <v>2.47858</v>
      </c>
      <c r="G219" s="2">
        <v>31.44603</v>
      </c>
      <c r="H219" s="2">
        <v>8.7989999999999999E-2</v>
      </c>
      <c r="I219" s="2">
        <v>16.89556</v>
      </c>
      <c r="J219" s="2">
        <v>-5.6000000000000001E-2</v>
      </c>
      <c r="K219" s="2">
        <v>16.648510000000002</v>
      </c>
      <c r="L219" s="2">
        <v>0.19893</v>
      </c>
      <c r="M219" s="2">
        <v>-18351.3</v>
      </c>
      <c r="N219" s="2">
        <v>26873</v>
      </c>
      <c r="O219" s="2">
        <v>-58</v>
      </c>
      <c r="P219" s="2" t="s">
        <v>288</v>
      </c>
      <c r="Q219" s="2">
        <v>216</v>
      </c>
      <c r="R219" s="3">
        <v>39728.501030092593</v>
      </c>
    </row>
    <row r="220" spans="1:18" s="2" customFormat="1" x14ac:dyDescent="0.2">
      <c r="A220" s="2" t="s">
        <v>290</v>
      </c>
      <c r="B220" s="2">
        <v>36.648009999999999</v>
      </c>
      <c r="C220" s="2">
        <v>0.78442999999999996</v>
      </c>
      <c r="D220" s="2">
        <v>269.7885</v>
      </c>
      <c r="E220" s="2">
        <v>561.08969999999999</v>
      </c>
      <c r="F220" s="2">
        <v>2.6830400000000001</v>
      </c>
      <c r="G220" s="2">
        <v>31.99935</v>
      </c>
      <c r="H220" s="2">
        <v>7.8740000000000004E-2</v>
      </c>
      <c r="I220" s="2">
        <v>1.17032</v>
      </c>
      <c r="J220" s="2">
        <v>-8.7179999999999994E-2</v>
      </c>
      <c r="K220" s="2">
        <v>3.6535500000000001</v>
      </c>
      <c r="L220" s="2">
        <v>0.10897999999999999</v>
      </c>
      <c r="M220" s="2">
        <v>-18349.7</v>
      </c>
      <c r="N220" s="2">
        <v>26879</v>
      </c>
      <c r="O220" s="2">
        <v>-58</v>
      </c>
      <c r="P220" s="2" t="s">
        <v>288</v>
      </c>
      <c r="Q220" s="2">
        <v>217</v>
      </c>
      <c r="R220" s="3">
        <v>39728.504050925927</v>
      </c>
    </row>
    <row r="221" spans="1:18" s="2" customFormat="1" x14ac:dyDescent="0.2">
      <c r="A221" s="2" t="s">
        <v>291</v>
      </c>
      <c r="B221" s="2">
        <v>26.322019999999998</v>
      </c>
      <c r="C221" s="2">
        <v>27.438310000000001</v>
      </c>
      <c r="D221" s="2">
        <v>211.70400000000001</v>
      </c>
      <c r="E221" s="2">
        <v>540.36220000000003</v>
      </c>
      <c r="F221" s="2">
        <v>1.90873</v>
      </c>
      <c r="G221" s="2">
        <v>52.713679999999997</v>
      </c>
      <c r="H221" s="2">
        <v>0.61387000000000003</v>
      </c>
      <c r="I221" s="2">
        <v>3.3748200000000002</v>
      </c>
      <c r="J221" s="2">
        <v>0.16639000000000001</v>
      </c>
      <c r="K221" s="2">
        <v>11.62369</v>
      </c>
      <c r="L221" s="2">
        <v>0.18376999999999999</v>
      </c>
      <c r="M221" s="2">
        <v>-18348</v>
      </c>
      <c r="N221" s="2">
        <v>26885</v>
      </c>
      <c r="O221" s="2">
        <v>-58</v>
      </c>
      <c r="P221" s="2" t="s">
        <v>288</v>
      </c>
      <c r="Q221" s="2">
        <v>218</v>
      </c>
      <c r="R221" s="3">
        <v>39728.507060185184</v>
      </c>
    </row>
    <row r="222" spans="1:18" s="2" customFormat="1" x14ac:dyDescent="0.2">
      <c r="A222" s="2" t="s">
        <v>292</v>
      </c>
      <c r="B222" s="2">
        <v>8.7050000000000002E-2</v>
      </c>
      <c r="C222" s="2">
        <v>158.8682</v>
      </c>
      <c r="D222" s="2">
        <v>7.4394999999999998</v>
      </c>
      <c r="E222" s="2">
        <v>237.6996</v>
      </c>
      <c r="F222" s="2">
        <v>2.5300000000000001E-3</v>
      </c>
      <c r="G222" s="2">
        <v>1.90066</v>
      </c>
      <c r="H222" s="2">
        <v>2.37554</v>
      </c>
      <c r="I222" s="2">
        <v>33.561599999999999</v>
      </c>
      <c r="J222" s="2">
        <v>0.46961000000000003</v>
      </c>
      <c r="K222" s="2">
        <v>171.68039999999999</v>
      </c>
      <c r="L222" s="2">
        <v>1.3932800000000001</v>
      </c>
      <c r="M222" s="2">
        <v>-18335</v>
      </c>
      <c r="N222" s="2">
        <v>26850</v>
      </c>
      <c r="O222" s="2">
        <v>-58</v>
      </c>
      <c r="P222" s="2" t="s">
        <v>293</v>
      </c>
      <c r="Q222" s="2">
        <v>219</v>
      </c>
      <c r="R222" s="3">
        <v>39728.510115740741</v>
      </c>
    </row>
    <row r="223" spans="1:18" s="2" customFormat="1" x14ac:dyDescent="0.2">
      <c r="A223" s="2" t="s">
        <v>294</v>
      </c>
      <c r="B223" s="2">
        <v>1.001E-2</v>
      </c>
      <c r="C223" s="2">
        <v>219.44</v>
      </c>
      <c r="D223" s="2">
        <v>-1.239E-2</v>
      </c>
      <c r="E223" s="2">
        <v>332.22770000000003</v>
      </c>
      <c r="F223" s="2">
        <v>-2.026E-2</v>
      </c>
      <c r="G223" s="2">
        <v>-5.0139999999999997E-2</v>
      </c>
      <c r="H223" s="2">
        <v>0.19994999999999999</v>
      </c>
      <c r="I223" s="2">
        <v>0.56898000000000004</v>
      </c>
      <c r="J223" s="2">
        <v>0.70333999999999997</v>
      </c>
      <c r="K223" s="2">
        <v>100.05119999999999</v>
      </c>
      <c r="L223" s="2">
        <v>1.89602</v>
      </c>
      <c r="M223" s="2">
        <v>-18328</v>
      </c>
      <c r="N223" s="2">
        <v>26833</v>
      </c>
      <c r="O223" s="2">
        <v>-58</v>
      </c>
      <c r="P223" s="2" t="s">
        <v>293</v>
      </c>
      <c r="Q223" s="2">
        <v>220</v>
      </c>
      <c r="R223" s="3">
        <v>39728.513321759259</v>
      </c>
    </row>
    <row r="224" spans="1:18" s="2" customFormat="1" x14ac:dyDescent="0.2">
      <c r="A224" s="2" t="s">
        <v>295</v>
      </c>
      <c r="B224" s="2">
        <v>3.0269999999999998E-2</v>
      </c>
      <c r="C224" s="2">
        <v>215.19970000000001</v>
      </c>
      <c r="D224" s="2">
        <v>8.6139999999999994E-2</v>
      </c>
      <c r="E224" s="2">
        <v>335.34500000000003</v>
      </c>
      <c r="F224" s="2">
        <v>4.9390000000000003E-2</v>
      </c>
      <c r="G224" s="2">
        <v>7.9030000000000003E-2</v>
      </c>
      <c r="H224" s="2">
        <v>4.6289999999999998E-2</v>
      </c>
      <c r="I224" s="2">
        <v>0.34599000000000002</v>
      </c>
      <c r="J224" s="2">
        <v>0.64961999999999998</v>
      </c>
      <c r="K224" s="2">
        <v>101.1178</v>
      </c>
      <c r="L224" s="2">
        <v>1.8342400000000001</v>
      </c>
      <c r="M224" s="2">
        <v>-18321</v>
      </c>
      <c r="N224" s="2">
        <v>26816</v>
      </c>
      <c r="O224" s="2">
        <v>-58</v>
      </c>
      <c r="P224" s="2" t="s">
        <v>293</v>
      </c>
      <c r="Q224" s="2">
        <v>221</v>
      </c>
      <c r="R224" s="3">
        <v>39728.516342592593</v>
      </c>
    </row>
    <row r="225" spans="1:18" s="2" customFormat="1" x14ac:dyDescent="0.2">
      <c r="A225" s="2" t="s">
        <v>296</v>
      </c>
      <c r="B225" s="2">
        <v>2.4660000000000001E-2</v>
      </c>
      <c r="C225" s="2">
        <v>212.2886</v>
      </c>
      <c r="D225" s="2">
        <v>0.20788000000000001</v>
      </c>
      <c r="E225" s="2">
        <v>326.61369999999999</v>
      </c>
      <c r="F225" s="2">
        <v>-2.6579999999999999E-2</v>
      </c>
      <c r="G225" s="2">
        <v>8.0509999999999998E-2</v>
      </c>
      <c r="H225" s="2">
        <v>0.42970000000000003</v>
      </c>
      <c r="I225" s="2">
        <v>1.76342</v>
      </c>
      <c r="J225" s="2">
        <v>0.67661000000000004</v>
      </c>
      <c r="K225" s="2">
        <v>100.02979999999999</v>
      </c>
      <c r="L225" s="2">
        <v>2.0826799999999999</v>
      </c>
      <c r="M225" s="2">
        <v>-13072</v>
      </c>
      <c r="N225" s="2">
        <v>32883</v>
      </c>
      <c r="O225" s="2">
        <v>-71</v>
      </c>
      <c r="P225" s="2" t="s">
        <v>297</v>
      </c>
      <c r="Q225" s="2">
        <v>222</v>
      </c>
      <c r="R225" s="3">
        <v>39728.519409722219</v>
      </c>
    </row>
    <row r="226" spans="1:18" s="2" customFormat="1" x14ac:dyDescent="0.2">
      <c r="A226" s="2" t="s">
        <v>298</v>
      </c>
      <c r="B226" s="2">
        <v>3.9820000000000001E-2</v>
      </c>
      <c r="C226" s="2">
        <v>209.71780000000001</v>
      </c>
      <c r="D226" s="2">
        <v>0.95911999999999997</v>
      </c>
      <c r="E226" s="2">
        <v>326.10309999999998</v>
      </c>
      <c r="F226" s="2">
        <v>5.0600000000000003E-3</v>
      </c>
      <c r="G226" s="2">
        <v>4.6850000000000003E-2</v>
      </c>
      <c r="H226" s="2">
        <v>1.0143</v>
      </c>
      <c r="I226" s="2">
        <v>1.9196899999999999</v>
      </c>
      <c r="J226" s="2">
        <v>0.76970000000000005</v>
      </c>
      <c r="K226" s="2">
        <v>103.51430000000001</v>
      </c>
      <c r="L226" s="2">
        <v>1.75641</v>
      </c>
      <c r="M226" s="2">
        <v>-13063.6</v>
      </c>
      <c r="N226" s="2">
        <v>32882.800000000003</v>
      </c>
      <c r="O226" s="2">
        <v>-71</v>
      </c>
      <c r="P226" s="2" t="s">
        <v>297</v>
      </c>
      <c r="Q226" s="2">
        <v>223</v>
      </c>
      <c r="R226" s="3">
        <v>39728.522592592592</v>
      </c>
    </row>
    <row r="227" spans="1:18" s="2" customFormat="1" x14ac:dyDescent="0.2">
      <c r="A227" s="2" t="s">
        <v>299</v>
      </c>
      <c r="B227" s="2">
        <v>1.7239999999999998E-2</v>
      </c>
      <c r="C227" s="2">
        <v>213.4383</v>
      </c>
      <c r="D227" s="2">
        <v>-6.2789999999999999E-2</v>
      </c>
      <c r="E227" s="2">
        <v>331.20510000000002</v>
      </c>
      <c r="F227" s="2">
        <v>-2.4060000000000002E-2</v>
      </c>
      <c r="G227" s="2">
        <v>6.2050000000000001E-2</v>
      </c>
      <c r="H227" s="2">
        <v>1.0884799999999999</v>
      </c>
      <c r="I227" s="2">
        <v>0.61582000000000003</v>
      </c>
      <c r="J227" s="2">
        <v>0.63060000000000005</v>
      </c>
      <c r="K227" s="2">
        <v>101.0471</v>
      </c>
      <c r="L227" s="2">
        <v>1.95919</v>
      </c>
      <c r="M227" s="2">
        <v>-13055.2</v>
      </c>
      <c r="N227" s="2">
        <v>32882.6</v>
      </c>
      <c r="O227" s="2">
        <v>-71</v>
      </c>
      <c r="P227" s="2" t="s">
        <v>297</v>
      </c>
      <c r="Q227" s="2">
        <v>224</v>
      </c>
      <c r="R227" s="3">
        <v>39728.525601851848</v>
      </c>
    </row>
    <row r="228" spans="1:18" s="2" customFormat="1" x14ac:dyDescent="0.2">
      <c r="A228" s="2" t="s">
        <v>300</v>
      </c>
      <c r="B228" s="2">
        <v>2.4590000000000001E-2</v>
      </c>
      <c r="C228" s="2">
        <v>208.36070000000001</v>
      </c>
      <c r="D228" s="2">
        <v>3.34179</v>
      </c>
      <c r="E228" s="2">
        <v>327.1223</v>
      </c>
      <c r="F228" s="2">
        <v>-6.3299999999999997E-3</v>
      </c>
      <c r="G228" s="2">
        <v>0.11321000000000001</v>
      </c>
      <c r="H228" s="2">
        <v>0.77310000000000001</v>
      </c>
      <c r="I228" s="2">
        <v>1.76539</v>
      </c>
      <c r="J228" s="2">
        <v>0.69549000000000005</v>
      </c>
      <c r="K228" s="2">
        <v>103.2807</v>
      </c>
      <c r="L228" s="2">
        <v>1.87574</v>
      </c>
      <c r="M228" s="2">
        <v>-13046.8</v>
      </c>
      <c r="N228" s="2">
        <v>32882.400000000001</v>
      </c>
      <c r="O228" s="2">
        <v>-71</v>
      </c>
      <c r="P228" s="2" t="s">
        <v>297</v>
      </c>
      <c r="Q228" s="2">
        <v>225</v>
      </c>
      <c r="R228" s="3">
        <v>39728.528634259259</v>
      </c>
    </row>
    <row r="229" spans="1:18" s="2" customFormat="1" x14ac:dyDescent="0.2">
      <c r="A229" s="2" t="s">
        <v>301</v>
      </c>
      <c r="B229" s="2">
        <v>-1.7600000000000001E-3</v>
      </c>
      <c r="C229" s="2">
        <v>211.9091</v>
      </c>
      <c r="D229" s="2">
        <v>0.12540999999999999</v>
      </c>
      <c r="E229" s="2">
        <v>332.54829999999998</v>
      </c>
      <c r="F229" s="2">
        <v>-3.8E-3</v>
      </c>
      <c r="G229" s="2">
        <v>-1.545E-2</v>
      </c>
      <c r="H229" s="2">
        <v>1.3638399999999999</v>
      </c>
      <c r="I229" s="2">
        <v>0.33585999999999999</v>
      </c>
      <c r="J229" s="2">
        <v>0.75334999999999996</v>
      </c>
      <c r="K229" s="2">
        <v>101.3768</v>
      </c>
      <c r="L229" s="2">
        <v>1.7366999999999999</v>
      </c>
      <c r="M229" s="2">
        <v>-13038.4</v>
      </c>
      <c r="N229" s="2">
        <v>32882.199999999997</v>
      </c>
      <c r="O229" s="2">
        <v>-71</v>
      </c>
      <c r="P229" s="2" t="s">
        <v>297</v>
      </c>
      <c r="Q229" s="2">
        <v>226</v>
      </c>
      <c r="R229" s="3">
        <v>39728.531631944446</v>
      </c>
    </row>
    <row r="230" spans="1:18" s="2" customFormat="1" x14ac:dyDescent="0.2">
      <c r="A230" s="2" t="s">
        <v>302</v>
      </c>
      <c r="B230" s="2">
        <v>5.9360000000000003E-2</v>
      </c>
      <c r="C230" s="2">
        <v>214.58340000000001</v>
      </c>
      <c r="D230" s="2">
        <v>0.11046</v>
      </c>
      <c r="E230" s="2">
        <v>333.69060000000002</v>
      </c>
      <c r="F230" s="2">
        <v>4.8129999999999999E-2</v>
      </c>
      <c r="G230" s="2">
        <v>9.5750000000000002E-2</v>
      </c>
      <c r="H230" s="2">
        <v>0.61924000000000001</v>
      </c>
      <c r="I230" s="2">
        <v>0.61216000000000004</v>
      </c>
      <c r="J230" s="2">
        <v>0.71738000000000002</v>
      </c>
      <c r="K230" s="2">
        <v>101.7864</v>
      </c>
      <c r="L230" s="2">
        <v>1.88113</v>
      </c>
      <c r="M230" s="2">
        <v>-13030</v>
      </c>
      <c r="N230" s="2">
        <v>32882</v>
      </c>
      <c r="O230" s="2">
        <v>-71</v>
      </c>
      <c r="P230" s="2" t="s">
        <v>297</v>
      </c>
      <c r="Q230" s="2">
        <v>227</v>
      </c>
      <c r="R230" s="3">
        <v>39728.53465277778</v>
      </c>
    </row>
    <row r="231" spans="1:18" s="2" customFormat="1" x14ac:dyDescent="0.2">
      <c r="A231" s="2" t="s">
        <v>303</v>
      </c>
      <c r="B231" s="2">
        <v>9.3471899999999994</v>
      </c>
      <c r="C231" s="2">
        <v>5.0480099999999997</v>
      </c>
      <c r="D231" s="2">
        <v>345.78989999999999</v>
      </c>
      <c r="E231" s="2">
        <v>407.78809999999999</v>
      </c>
      <c r="F231" s="2">
        <v>0.38341999999999998</v>
      </c>
      <c r="G231" s="2">
        <v>75.78152</v>
      </c>
      <c r="H231" s="2">
        <v>4.6330000000000003E-2</v>
      </c>
      <c r="I231" s="2">
        <v>3.5949599999999999</v>
      </c>
      <c r="J231" s="2">
        <v>-8.8000000000000003E-4</v>
      </c>
      <c r="K231" s="2">
        <v>10.886710000000001</v>
      </c>
      <c r="L231" s="2">
        <v>0.22073000000000001</v>
      </c>
      <c r="M231" s="2">
        <v>-13035</v>
      </c>
      <c r="N231" s="2">
        <v>32850</v>
      </c>
      <c r="O231" s="2">
        <v>-71</v>
      </c>
      <c r="P231" s="2" t="s">
        <v>304</v>
      </c>
      <c r="Q231" s="2">
        <v>228</v>
      </c>
      <c r="R231" s="3">
        <v>39728.537719907406</v>
      </c>
    </row>
    <row r="232" spans="1:18" s="2" customFormat="1" x14ac:dyDescent="0.2">
      <c r="A232" s="2" t="s">
        <v>305</v>
      </c>
      <c r="B232" s="2">
        <v>8.8441500000000008</v>
      </c>
      <c r="C232" s="2">
        <v>3.50739</v>
      </c>
      <c r="D232" s="2">
        <v>369.01740000000001</v>
      </c>
      <c r="E232" s="2">
        <v>416.01100000000002</v>
      </c>
      <c r="F232" s="2">
        <v>0.44525999999999999</v>
      </c>
      <c r="G232" s="2">
        <v>74.505790000000005</v>
      </c>
      <c r="H232" s="2">
        <v>0.34361000000000003</v>
      </c>
      <c r="I232" s="2">
        <v>5.6093299999999999</v>
      </c>
      <c r="J232" s="2">
        <v>2.0559999999999998E-2</v>
      </c>
      <c r="K232" s="2">
        <v>13.53543</v>
      </c>
      <c r="L232" s="2">
        <v>0.24218999999999999</v>
      </c>
      <c r="M232" s="2">
        <v>-13038</v>
      </c>
      <c r="N232" s="2">
        <v>32850</v>
      </c>
      <c r="O232" s="2">
        <v>-71</v>
      </c>
      <c r="P232" s="2" t="s">
        <v>304</v>
      </c>
      <c r="Q232" s="2">
        <v>229</v>
      </c>
      <c r="R232" s="3">
        <v>39728.540902777779</v>
      </c>
    </row>
    <row r="233" spans="1:18" s="2" customFormat="1" x14ac:dyDescent="0.2">
      <c r="A233" s="2" t="s">
        <v>306</v>
      </c>
      <c r="B233" s="2">
        <v>0.50707999999999998</v>
      </c>
      <c r="C233" s="2">
        <v>89.747839999999997</v>
      </c>
      <c r="D233" s="2">
        <v>13.54562</v>
      </c>
      <c r="E233" s="2">
        <v>521.11019999999996</v>
      </c>
      <c r="F233" s="2">
        <v>-3.15E-2</v>
      </c>
      <c r="G233" s="2">
        <v>113.6845</v>
      </c>
      <c r="H233" s="2">
        <v>0.58836999999999995</v>
      </c>
      <c r="I233" s="2">
        <v>0.21557000000000001</v>
      </c>
      <c r="J233" s="2">
        <v>0.13355</v>
      </c>
      <c r="K233" s="2">
        <v>28.66977</v>
      </c>
      <c r="L233" s="2">
        <v>0.62243999999999999</v>
      </c>
      <c r="M233" s="2">
        <v>-13092</v>
      </c>
      <c r="N233" s="2">
        <v>32132</v>
      </c>
      <c r="O233" s="2">
        <v>-71</v>
      </c>
      <c r="P233" s="2" t="s">
        <v>307</v>
      </c>
      <c r="Q233" s="2">
        <v>230</v>
      </c>
      <c r="R233" s="3">
        <v>39728.543993055559</v>
      </c>
    </row>
    <row r="234" spans="1:18" s="2" customFormat="1" x14ac:dyDescent="0.2">
      <c r="A234" s="2" t="s">
        <v>308</v>
      </c>
      <c r="B234" s="2">
        <v>2.5930000000000002E-2</v>
      </c>
      <c r="C234" s="2">
        <v>78.691249999999997</v>
      </c>
      <c r="D234" s="2">
        <v>0.35232999999999998</v>
      </c>
      <c r="E234" s="2">
        <v>523.09799999999996</v>
      </c>
      <c r="F234" s="2">
        <v>-2.5200000000000001E-3</v>
      </c>
      <c r="G234" s="2">
        <v>119.48050000000001</v>
      </c>
      <c r="H234" s="2">
        <v>0.12204</v>
      </c>
      <c r="I234" s="2">
        <v>1.387E-2</v>
      </c>
      <c r="J234" s="2">
        <v>0.27956999999999999</v>
      </c>
      <c r="K234" s="2">
        <v>38.97363</v>
      </c>
      <c r="L234" s="2">
        <v>0.26207000000000003</v>
      </c>
      <c r="M234" s="2">
        <v>-13098.3</v>
      </c>
      <c r="N234" s="2">
        <v>32133.3</v>
      </c>
      <c r="O234" s="2">
        <v>-71</v>
      </c>
      <c r="P234" s="2" t="s">
        <v>307</v>
      </c>
      <c r="Q234" s="2">
        <v>231</v>
      </c>
      <c r="R234" s="3">
        <v>39728.547199074077</v>
      </c>
    </row>
    <row r="235" spans="1:18" s="2" customFormat="1" x14ac:dyDescent="0.2">
      <c r="A235" s="2" t="s">
        <v>309</v>
      </c>
      <c r="B235" s="2">
        <v>0.36524000000000001</v>
      </c>
      <c r="C235" s="2">
        <v>86.460999999999999</v>
      </c>
      <c r="D235" s="2">
        <v>1.6549</v>
      </c>
      <c r="E235" s="2">
        <v>525.3116</v>
      </c>
      <c r="F235" s="2">
        <v>1.2600000000000001E-3</v>
      </c>
      <c r="G235" s="2">
        <v>119.57599999999999</v>
      </c>
      <c r="H235" s="2">
        <v>-0.10218000000000001</v>
      </c>
      <c r="I235" s="2">
        <v>0.32147999999999999</v>
      </c>
      <c r="J235" s="2">
        <v>0.16051000000000001</v>
      </c>
      <c r="K235" s="2">
        <v>32.220300000000002</v>
      </c>
      <c r="L235" s="2">
        <v>0.27467000000000003</v>
      </c>
      <c r="M235" s="2">
        <v>-13104.7</v>
      </c>
      <c r="N235" s="2">
        <v>32134.7</v>
      </c>
      <c r="O235" s="2">
        <v>-71</v>
      </c>
      <c r="P235" s="2" t="s">
        <v>307</v>
      </c>
      <c r="Q235" s="2">
        <v>232</v>
      </c>
      <c r="R235" s="3">
        <v>39728.550208333334</v>
      </c>
    </row>
    <row r="236" spans="1:18" s="2" customFormat="1" x14ac:dyDescent="0.2">
      <c r="A236" s="2" t="s">
        <v>310</v>
      </c>
      <c r="B236" s="2">
        <v>0.49975999999999998</v>
      </c>
      <c r="C236" s="2">
        <v>88.483850000000004</v>
      </c>
      <c r="D236" s="2">
        <v>2.7847900000000001</v>
      </c>
      <c r="E236" s="2">
        <v>523.03959999999995</v>
      </c>
      <c r="F236" s="2">
        <v>6.9309999999999997E-2</v>
      </c>
      <c r="G236" s="2">
        <v>116.0227</v>
      </c>
      <c r="H236" s="2">
        <v>0.27233000000000002</v>
      </c>
      <c r="I236" s="2">
        <v>0.15636</v>
      </c>
      <c r="J236" s="2">
        <v>6.9059999999999996E-2</v>
      </c>
      <c r="K236" s="2">
        <v>31.611249999999998</v>
      </c>
      <c r="L236" s="2">
        <v>0.33649000000000001</v>
      </c>
      <c r="M236" s="2">
        <v>-13111</v>
      </c>
      <c r="N236" s="2">
        <v>32136</v>
      </c>
      <c r="O236" s="2">
        <v>-71</v>
      </c>
      <c r="P236" s="2" t="s">
        <v>307</v>
      </c>
      <c r="Q236" s="2">
        <v>233</v>
      </c>
      <c r="R236" s="3">
        <v>39728.553194444445</v>
      </c>
    </row>
    <row r="237" spans="1:18" s="2" customFormat="1" x14ac:dyDescent="0.2">
      <c r="A237" s="2" t="s">
        <v>311</v>
      </c>
      <c r="B237" s="2">
        <v>1.116E-2</v>
      </c>
      <c r="C237" s="2">
        <v>212.77760000000001</v>
      </c>
      <c r="D237" s="2">
        <v>-7.3999999999999999E-4</v>
      </c>
      <c r="E237" s="2">
        <v>331.75</v>
      </c>
      <c r="F237" s="2">
        <v>-3.1449999999999999E-2</v>
      </c>
      <c r="G237" s="2">
        <v>6.8699999999999997E-2</v>
      </c>
      <c r="H237" s="2">
        <v>1.5608900000000001</v>
      </c>
      <c r="I237" s="2">
        <v>0.84860000000000002</v>
      </c>
      <c r="J237" s="2">
        <v>0.72321000000000002</v>
      </c>
      <c r="K237" s="2">
        <v>100.6204</v>
      </c>
      <c r="L237" s="2">
        <v>1.9467300000000001</v>
      </c>
      <c r="M237" s="2">
        <v>-13135</v>
      </c>
      <c r="N237" s="2">
        <v>32354</v>
      </c>
      <c r="O237" s="2">
        <v>-71</v>
      </c>
      <c r="P237" s="2" t="s">
        <v>312</v>
      </c>
      <c r="Q237" s="2">
        <v>234</v>
      </c>
      <c r="R237" s="3">
        <v>39728.556250000001</v>
      </c>
    </row>
    <row r="238" spans="1:18" s="2" customFormat="1" x14ac:dyDescent="0.2">
      <c r="A238" s="2" t="s">
        <v>313</v>
      </c>
      <c r="B238" s="2">
        <v>5.8200000000000002E-2</v>
      </c>
      <c r="C238" s="2">
        <v>212.6276</v>
      </c>
      <c r="D238" s="2">
        <v>4.4310000000000002E-2</v>
      </c>
      <c r="E238" s="2">
        <v>332.02609999999999</v>
      </c>
      <c r="F238" s="2">
        <v>1.5100000000000001E-2</v>
      </c>
      <c r="G238" s="2">
        <v>7.0209999999999995E-2</v>
      </c>
      <c r="H238" s="2">
        <v>0.64717999999999998</v>
      </c>
      <c r="I238" s="2">
        <v>0.3664</v>
      </c>
      <c r="J238" s="2">
        <v>0.69571000000000005</v>
      </c>
      <c r="K238" s="2">
        <v>101.1035</v>
      </c>
      <c r="L238" s="2">
        <v>1.84619</v>
      </c>
      <c r="M238" s="2">
        <v>-13128.7</v>
      </c>
      <c r="N238" s="2">
        <v>32360.3</v>
      </c>
      <c r="O238" s="2">
        <v>-71</v>
      </c>
      <c r="P238" s="2" t="s">
        <v>312</v>
      </c>
      <c r="Q238" s="2">
        <v>235</v>
      </c>
      <c r="R238" s="3">
        <v>39728.55945601852</v>
      </c>
    </row>
    <row r="239" spans="1:18" s="2" customFormat="1" x14ac:dyDescent="0.2">
      <c r="A239" s="2" t="s">
        <v>314</v>
      </c>
      <c r="B239" s="2">
        <v>6.0099999999999997E-3</v>
      </c>
      <c r="C239" s="2">
        <v>207.96090000000001</v>
      </c>
      <c r="D239" s="2">
        <v>0.52454999999999996</v>
      </c>
      <c r="E239" s="2">
        <v>327.41320000000002</v>
      </c>
      <c r="F239" s="2">
        <v>2.5170000000000001E-2</v>
      </c>
      <c r="G239" s="2">
        <v>4.002E-2</v>
      </c>
      <c r="H239" s="2">
        <v>0.99297000000000002</v>
      </c>
      <c r="I239" s="2">
        <v>2.29711</v>
      </c>
      <c r="J239" s="2">
        <v>0.61372000000000004</v>
      </c>
      <c r="K239" s="2">
        <v>104.9388</v>
      </c>
      <c r="L239" s="2">
        <v>1.9054800000000001</v>
      </c>
      <c r="M239" s="2">
        <v>-13122.3</v>
      </c>
      <c r="N239" s="2">
        <v>32366.7</v>
      </c>
      <c r="O239" s="2">
        <v>-71</v>
      </c>
      <c r="P239" s="2" t="s">
        <v>312</v>
      </c>
      <c r="Q239" s="2">
        <v>236</v>
      </c>
      <c r="R239" s="3">
        <v>39728.562476851854</v>
      </c>
    </row>
    <row r="240" spans="1:18" s="2" customFormat="1" x14ac:dyDescent="0.2">
      <c r="A240" s="2" t="s">
        <v>315</v>
      </c>
      <c r="B240" s="2">
        <v>0.14163999999999999</v>
      </c>
      <c r="C240" s="2">
        <v>155.8192</v>
      </c>
      <c r="D240" s="2">
        <v>191.5984</v>
      </c>
      <c r="E240" s="2">
        <v>275.63369999999998</v>
      </c>
      <c r="F240" s="2">
        <v>2.0140000000000002E-2</v>
      </c>
      <c r="G240" s="2">
        <v>2.6320399999999999</v>
      </c>
      <c r="H240" s="2">
        <v>0.37623000000000001</v>
      </c>
      <c r="I240" s="2">
        <v>1.63232</v>
      </c>
      <c r="J240" s="2">
        <v>0.52180000000000004</v>
      </c>
      <c r="K240" s="2">
        <v>87.04374</v>
      </c>
      <c r="L240" s="2">
        <v>1.62629</v>
      </c>
      <c r="M240" s="2">
        <v>-13116</v>
      </c>
      <c r="N240" s="2">
        <v>32373</v>
      </c>
      <c r="O240" s="2">
        <v>-71</v>
      </c>
      <c r="P240" s="2" t="s">
        <v>312</v>
      </c>
      <c r="Q240" s="2">
        <v>237</v>
      </c>
      <c r="R240" s="3">
        <v>39728.565462962964</v>
      </c>
    </row>
    <row r="241" spans="1:18" s="2" customFormat="1" x14ac:dyDescent="0.2">
      <c r="A241" s="2" t="s">
        <v>316</v>
      </c>
      <c r="B241" s="2">
        <v>4.2869999999999998E-2</v>
      </c>
      <c r="C241" s="2">
        <v>213.60390000000001</v>
      </c>
      <c r="D241" s="2">
        <v>-2.1319999999999999E-2</v>
      </c>
      <c r="E241" s="2">
        <v>333.77010000000001</v>
      </c>
      <c r="F241" s="2">
        <v>8.5339999999999999E-2</v>
      </c>
      <c r="G241" s="2">
        <v>7.7310000000000004E-2</v>
      </c>
      <c r="H241" s="2">
        <v>8.8669999999999999E-2</v>
      </c>
      <c r="I241" s="2">
        <v>0.25494</v>
      </c>
      <c r="J241" s="2">
        <v>0.63553999999999999</v>
      </c>
      <c r="K241" s="2">
        <v>101.0307</v>
      </c>
      <c r="L241" s="2">
        <v>1.9355100000000001</v>
      </c>
      <c r="M241" s="2">
        <v>-13418</v>
      </c>
      <c r="N241" s="2">
        <v>32019</v>
      </c>
      <c r="O241" s="2">
        <v>-72</v>
      </c>
      <c r="P241" s="2" t="s">
        <v>317</v>
      </c>
      <c r="Q241" s="2">
        <v>238</v>
      </c>
      <c r="R241" s="3">
        <v>39728.568506944444</v>
      </c>
    </row>
    <row r="242" spans="1:18" s="2" customFormat="1" x14ac:dyDescent="0.2">
      <c r="A242" s="2" t="s">
        <v>318</v>
      </c>
      <c r="B242" s="2">
        <v>1.5990000000000001E-2</v>
      </c>
      <c r="C242" s="2">
        <v>214.35550000000001</v>
      </c>
      <c r="D242" s="2">
        <v>0.16946</v>
      </c>
      <c r="E242" s="2">
        <v>331.35750000000002</v>
      </c>
      <c r="F242" s="2">
        <v>-1.004E-2</v>
      </c>
      <c r="G242" s="2">
        <v>0.24876000000000001</v>
      </c>
      <c r="H242" s="2">
        <v>6.7089999999999997E-2</v>
      </c>
      <c r="I242" s="2">
        <v>0.47600999999999999</v>
      </c>
      <c r="J242" s="2">
        <v>0.70813999999999999</v>
      </c>
      <c r="K242" s="2">
        <v>100.5793</v>
      </c>
      <c r="L242" s="2">
        <v>1.8854500000000001</v>
      </c>
      <c r="M242" s="2">
        <v>-13407.5</v>
      </c>
      <c r="N242" s="2">
        <v>32012.5</v>
      </c>
      <c r="O242" s="2">
        <v>-72</v>
      </c>
      <c r="P242" s="2" t="s">
        <v>317</v>
      </c>
      <c r="Q242" s="2">
        <v>239</v>
      </c>
      <c r="R242" s="3">
        <v>39728.571770833332</v>
      </c>
    </row>
    <row r="243" spans="1:18" s="2" customFormat="1" x14ac:dyDescent="0.2">
      <c r="A243" s="2" t="s">
        <v>319</v>
      </c>
      <c r="B243" s="2">
        <v>1.636E-2</v>
      </c>
      <c r="C243" s="2">
        <v>215.4134</v>
      </c>
      <c r="D243" s="2">
        <v>-4.1160000000000002E-2</v>
      </c>
      <c r="E243" s="2">
        <v>331.77100000000002</v>
      </c>
      <c r="F243" s="2">
        <v>8.0339999999999995E-2</v>
      </c>
      <c r="G243" s="2">
        <v>0.19708999999999999</v>
      </c>
      <c r="H243" s="2">
        <v>1.0970000000000001E-2</v>
      </c>
      <c r="I243" s="2">
        <v>0.46355000000000002</v>
      </c>
      <c r="J243" s="2">
        <v>0.76141000000000003</v>
      </c>
      <c r="K243" s="2">
        <v>100.8659</v>
      </c>
      <c r="L243" s="2">
        <v>1.90849</v>
      </c>
      <c r="M243" s="2">
        <v>-13397</v>
      </c>
      <c r="N243" s="2">
        <v>32006</v>
      </c>
      <c r="O243" s="2">
        <v>-72</v>
      </c>
      <c r="P243" s="2" t="s">
        <v>317</v>
      </c>
      <c r="Q243" s="2">
        <v>240</v>
      </c>
      <c r="R243" s="3">
        <v>39728.574791666666</v>
      </c>
    </row>
    <row r="244" spans="1:18" s="2" customFormat="1" x14ac:dyDescent="0.2">
      <c r="A244" s="2" t="s">
        <v>320</v>
      </c>
      <c r="B244" s="2">
        <v>-7.8700000000000003E-3</v>
      </c>
      <c r="C244" s="2">
        <v>170.10149999999999</v>
      </c>
      <c r="D244" s="2">
        <v>3.0969199999999999</v>
      </c>
      <c r="E244" s="2">
        <v>473.8066</v>
      </c>
      <c r="F244" s="2">
        <v>-2.3900000000000001E-2</v>
      </c>
      <c r="G244" s="2">
        <v>1.5363599999999999</v>
      </c>
      <c r="H244" s="2">
        <v>0.32790000000000002</v>
      </c>
      <c r="I244" s="2">
        <v>7.4036999999999997</v>
      </c>
      <c r="J244" s="2">
        <v>0.71389000000000002</v>
      </c>
      <c r="K244" s="2">
        <v>78.455939999999998</v>
      </c>
      <c r="L244" s="2">
        <v>0.63793999999999995</v>
      </c>
      <c r="M244" s="2">
        <v>-13682</v>
      </c>
      <c r="N244" s="2">
        <v>32845</v>
      </c>
      <c r="O244" s="2">
        <v>-70</v>
      </c>
      <c r="P244" s="2" t="s">
        <v>321</v>
      </c>
      <c r="Q244" s="2">
        <v>241</v>
      </c>
      <c r="R244" s="3">
        <v>39728.577847222223</v>
      </c>
    </row>
    <row r="245" spans="1:18" s="2" customFormat="1" x14ac:dyDescent="0.2">
      <c r="A245" s="2" t="s">
        <v>322</v>
      </c>
      <c r="B245" s="2">
        <v>3.0769999999999999E-2</v>
      </c>
      <c r="C245" s="2">
        <v>175.5848</v>
      </c>
      <c r="D245" s="2">
        <v>3.2102499999999998</v>
      </c>
      <c r="E245" s="2">
        <v>475.83409999999998</v>
      </c>
      <c r="F245" s="2">
        <v>1.2600000000000001E-3</v>
      </c>
      <c r="G245" s="2">
        <v>4.3870699999999996</v>
      </c>
      <c r="H245" s="2">
        <v>0.43811</v>
      </c>
      <c r="I245" s="2">
        <v>5.2297799999999999</v>
      </c>
      <c r="J245" s="2">
        <v>0.70896999999999999</v>
      </c>
      <c r="K245" s="2">
        <v>68.919399999999996</v>
      </c>
      <c r="L245" s="2">
        <v>0.67705000000000004</v>
      </c>
      <c r="M245" s="2">
        <v>-13685</v>
      </c>
      <c r="N245" s="2">
        <v>32845</v>
      </c>
      <c r="O245" s="2">
        <v>-70</v>
      </c>
      <c r="P245" s="2" t="s">
        <v>321</v>
      </c>
      <c r="Q245" s="2">
        <v>242</v>
      </c>
      <c r="R245" s="3">
        <v>39728.581041666665</v>
      </c>
    </row>
    <row r="246" spans="1:18" s="2" customFormat="1" x14ac:dyDescent="0.2">
      <c r="A246" s="2" t="s">
        <v>323</v>
      </c>
      <c r="B246" s="2">
        <v>-1.34E-3</v>
      </c>
      <c r="C246" s="2">
        <v>158.88550000000001</v>
      </c>
      <c r="D246" s="2">
        <v>7.9382599999999996</v>
      </c>
      <c r="E246" s="2">
        <v>432.6277</v>
      </c>
      <c r="F246" s="2">
        <v>-4.53E-2</v>
      </c>
      <c r="G246" s="2">
        <v>1.86422</v>
      </c>
      <c r="H246" s="2">
        <v>0.55032999999999999</v>
      </c>
      <c r="I246" s="2">
        <v>13.58977</v>
      </c>
      <c r="J246" s="2">
        <v>0.65995000000000004</v>
      </c>
      <c r="K246" s="2">
        <v>94.641490000000005</v>
      </c>
      <c r="L246" s="2">
        <v>0.89612000000000003</v>
      </c>
      <c r="M246" s="2">
        <v>-13688</v>
      </c>
      <c r="N246" s="2">
        <v>32845</v>
      </c>
      <c r="O246" s="2">
        <v>-70</v>
      </c>
      <c r="P246" s="2" t="s">
        <v>321</v>
      </c>
      <c r="Q246" s="2">
        <v>243</v>
      </c>
      <c r="R246" s="3">
        <v>39728.584050925929</v>
      </c>
    </row>
    <row r="247" spans="1:18" s="2" customFormat="1" x14ac:dyDescent="0.2">
      <c r="A247" s="2" t="s">
        <v>324</v>
      </c>
      <c r="B247" s="2">
        <v>5.2900000000000004E-3</v>
      </c>
      <c r="C247" s="2">
        <v>184.20310000000001</v>
      </c>
      <c r="D247" s="2">
        <v>5.9239800000000002</v>
      </c>
      <c r="E247" s="2">
        <v>500.34640000000002</v>
      </c>
      <c r="F247" s="2">
        <v>5.0099999999999997E-3</v>
      </c>
      <c r="G247" s="2">
        <v>1.73387</v>
      </c>
      <c r="H247" s="2">
        <v>0.45534999999999998</v>
      </c>
      <c r="I247" s="2">
        <v>1.21573</v>
      </c>
      <c r="J247" s="2">
        <v>0.53932999999999998</v>
      </c>
      <c r="K247" s="2">
        <v>61.407020000000003</v>
      </c>
      <c r="L247" s="2">
        <v>1.14866</v>
      </c>
      <c r="M247" s="2">
        <v>-13685</v>
      </c>
      <c r="N247" s="2">
        <v>32830</v>
      </c>
      <c r="O247" s="2">
        <v>-70</v>
      </c>
      <c r="P247" s="2" t="s">
        <v>325</v>
      </c>
      <c r="Q247" s="2">
        <v>244</v>
      </c>
      <c r="R247" s="3">
        <v>39728.587129629632</v>
      </c>
    </row>
    <row r="248" spans="1:18" s="2" customFormat="1" x14ac:dyDescent="0.2">
      <c r="A248" s="2" t="s">
        <v>326</v>
      </c>
      <c r="B248" s="2">
        <v>4.7849999999999997E-2</v>
      </c>
      <c r="C248" s="2">
        <v>184.5616</v>
      </c>
      <c r="D248" s="2">
        <v>5.6520099999999998</v>
      </c>
      <c r="E248" s="2">
        <v>501.14069999999998</v>
      </c>
      <c r="F248" s="2">
        <v>-5.5120000000000002E-2</v>
      </c>
      <c r="G248" s="2">
        <v>1.78264</v>
      </c>
      <c r="H248" s="2">
        <v>0.28952</v>
      </c>
      <c r="I248" s="2">
        <v>1.35894</v>
      </c>
      <c r="J248" s="2">
        <v>0.72787000000000002</v>
      </c>
      <c r="K248" s="2">
        <v>61.6965</v>
      </c>
      <c r="L248" s="2">
        <v>0.80684999999999996</v>
      </c>
      <c r="M248" s="2">
        <v>-13687.5</v>
      </c>
      <c r="N248" s="2">
        <v>32828</v>
      </c>
      <c r="O248" s="2">
        <v>-70</v>
      </c>
      <c r="P248" s="2" t="s">
        <v>325</v>
      </c>
      <c r="Q248" s="2">
        <v>245</v>
      </c>
      <c r="R248" s="3">
        <v>39728.590324074074</v>
      </c>
    </row>
    <row r="249" spans="1:18" s="2" customFormat="1" x14ac:dyDescent="0.2">
      <c r="A249" s="2" t="s">
        <v>327</v>
      </c>
      <c r="B249" s="2">
        <v>2.2069999999999999E-2</v>
      </c>
      <c r="C249" s="2">
        <v>185.70359999999999</v>
      </c>
      <c r="D249" s="2">
        <v>4.1378300000000001</v>
      </c>
      <c r="E249" s="2">
        <v>502.12130000000002</v>
      </c>
      <c r="F249" s="2">
        <v>3.1320000000000001E-2</v>
      </c>
      <c r="G249" s="2">
        <v>1.7108399999999999</v>
      </c>
      <c r="H249" s="2">
        <v>0.39757999999999999</v>
      </c>
      <c r="I249" s="2">
        <v>1.2136</v>
      </c>
      <c r="J249" s="2">
        <v>0.70538000000000001</v>
      </c>
      <c r="K249" s="2">
        <v>62.055</v>
      </c>
      <c r="L249" s="2">
        <v>0.81318000000000001</v>
      </c>
      <c r="M249" s="2">
        <v>-13690</v>
      </c>
      <c r="N249" s="2">
        <v>32826</v>
      </c>
      <c r="O249" s="2">
        <v>-70</v>
      </c>
      <c r="P249" s="2" t="s">
        <v>325</v>
      </c>
      <c r="Q249" s="2">
        <v>246</v>
      </c>
      <c r="R249" s="3">
        <v>39728.593344907407</v>
      </c>
    </row>
    <row r="250" spans="1:18" s="2" customFormat="1" x14ac:dyDescent="0.2">
      <c r="A250" s="2" t="s">
        <v>328</v>
      </c>
      <c r="B250" s="2">
        <v>34.161670000000001</v>
      </c>
      <c r="C250" s="2">
        <v>0.91386999999999996</v>
      </c>
      <c r="D250" s="2">
        <v>280.14170000000001</v>
      </c>
      <c r="E250" s="2">
        <v>546.39229999999998</v>
      </c>
      <c r="F250" s="2">
        <v>2.4867400000000002</v>
      </c>
      <c r="G250" s="2">
        <v>36.204099999999997</v>
      </c>
      <c r="H250" s="2">
        <v>0.18171999999999999</v>
      </c>
      <c r="I250" s="2">
        <v>1.0732299999999999</v>
      </c>
      <c r="J250" s="2">
        <v>6.3000000000000003E-4</v>
      </c>
      <c r="K250" s="2">
        <v>4.5505500000000003</v>
      </c>
      <c r="L250" s="2">
        <v>0.12376</v>
      </c>
      <c r="M250" s="2">
        <v>-6607</v>
      </c>
      <c r="N250" s="2">
        <v>24847</v>
      </c>
      <c r="O250" s="2">
        <v>-70</v>
      </c>
      <c r="P250" s="2" t="s">
        <v>329</v>
      </c>
      <c r="Q250" s="2">
        <v>247</v>
      </c>
      <c r="R250" s="3">
        <v>39728.596388888887</v>
      </c>
    </row>
    <row r="251" spans="1:18" s="2" customFormat="1" x14ac:dyDescent="0.2">
      <c r="A251" s="2" t="s">
        <v>330</v>
      </c>
      <c r="B251" s="2">
        <v>30.832439999999998</v>
      </c>
      <c r="C251" s="2">
        <v>0.32388</v>
      </c>
      <c r="D251" s="2">
        <v>294.72329999999999</v>
      </c>
      <c r="E251" s="2">
        <v>536.71199999999999</v>
      </c>
      <c r="F251" s="2">
        <v>2.1347800000000001</v>
      </c>
      <c r="G251" s="2">
        <v>42.820659999999997</v>
      </c>
      <c r="H251" s="2">
        <v>0.13586000000000001</v>
      </c>
      <c r="I251" s="2">
        <v>0.25647999999999999</v>
      </c>
      <c r="J251" s="2">
        <v>-6.0519999999999997E-2</v>
      </c>
      <c r="K251" s="2">
        <v>3.2284999999999999</v>
      </c>
      <c r="L251" s="2">
        <v>0.15381</v>
      </c>
      <c r="M251" s="2">
        <v>-6610.3</v>
      </c>
      <c r="N251" s="2">
        <v>24846.3</v>
      </c>
      <c r="O251" s="2">
        <v>-70</v>
      </c>
      <c r="P251" s="2" t="s">
        <v>329</v>
      </c>
      <c r="Q251" s="2">
        <v>248</v>
      </c>
      <c r="R251" s="3">
        <v>39728.599618055552</v>
      </c>
    </row>
    <row r="252" spans="1:18" s="2" customFormat="1" x14ac:dyDescent="0.2">
      <c r="A252" s="2" t="s">
        <v>331</v>
      </c>
      <c r="B252" s="2">
        <v>28.076260000000001</v>
      </c>
      <c r="C252" s="2">
        <v>0.10756</v>
      </c>
      <c r="D252" s="2">
        <v>303.35079999999999</v>
      </c>
      <c r="E252" s="2">
        <v>524.62459999999999</v>
      </c>
      <c r="F252" s="2">
        <v>1.77983</v>
      </c>
      <c r="G252" s="2">
        <v>46.995150000000002</v>
      </c>
      <c r="H252" s="2">
        <v>6.6710000000000005E-2</v>
      </c>
      <c r="I252" s="2">
        <v>0.41794999999999999</v>
      </c>
      <c r="J252" s="2">
        <v>-1.3129999999999999E-2</v>
      </c>
      <c r="K252" s="2">
        <v>3.1367699999999998</v>
      </c>
      <c r="L252" s="2">
        <v>0.14008000000000001</v>
      </c>
      <c r="M252" s="2">
        <v>-6613.7</v>
      </c>
      <c r="N252" s="2">
        <v>24845.7</v>
      </c>
      <c r="O252" s="2">
        <v>-70</v>
      </c>
      <c r="P252" s="2" t="s">
        <v>329</v>
      </c>
      <c r="Q252" s="2">
        <v>249</v>
      </c>
      <c r="R252" s="3">
        <v>39728.602627314816</v>
      </c>
    </row>
    <row r="253" spans="1:18" s="2" customFormat="1" x14ac:dyDescent="0.2">
      <c r="A253" s="2" t="s">
        <v>332</v>
      </c>
      <c r="B253" s="2">
        <v>24.339390000000002</v>
      </c>
      <c r="C253" s="2">
        <v>0.15134</v>
      </c>
      <c r="D253" s="2">
        <v>317.70060000000001</v>
      </c>
      <c r="E253" s="2">
        <v>506.6857</v>
      </c>
      <c r="F253" s="2">
        <v>1.12948</v>
      </c>
      <c r="G253" s="2">
        <v>53.474170000000001</v>
      </c>
      <c r="H253" s="2">
        <v>2.768E-2</v>
      </c>
      <c r="I253" s="2">
        <v>0.40672000000000003</v>
      </c>
      <c r="J253" s="2">
        <v>6.216E-2</v>
      </c>
      <c r="K253" s="2">
        <v>3.47201</v>
      </c>
      <c r="L253" s="2">
        <v>0.18887000000000001</v>
      </c>
      <c r="M253" s="2">
        <v>-6617</v>
      </c>
      <c r="N253" s="2">
        <v>24845</v>
      </c>
      <c r="O253" s="2">
        <v>-70</v>
      </c>
      <c r="P253" s="2" t="s">
        <v>329</v>
      </c>
      <c r="Q253" s="2">
        <v>250</v>
      </c>
      <c r="R253" s="3">
        <v>39728.605624999997</v>
      </c>
    </row>
    <row r="254" spans="1:18" s="2" customFormat="1" x14ac:dyDescent="0.2">
      <c r="A254" s="2" t="s">
        <v>333</v>
      </c>
      <c r="B254" s="2">
        <v>4.0079999999999998E-2</v>
      </c>
      <c r="C254" s="2">
        <v>217.4836</v>
      </c>
      <c r="D254" s="2">
        <v>0.12266000000000001</v>
      </c>
      <c r="E254" s="2">
        <v>332.22660000000002</v>
      </c>
      <c r="F254" s="2">
        <v>0</v>
      </c>
      <c r="G254" s="2">
        <v>0.13489999999999999</v>
      </c>
      <c r="H254" s="2">
        <v>0.52732000000000001</v>
      </c>
      <c r="I254" s="2">
        <v>0.28175</v>
      </c>
      <c r="J254" s="2">
        <v>0.75532999999999995</v>
      </c>
      <c r="K254" s="2">
        <v>101.87990000000001</v>
      </c>
      <c r="L254" s="2">
        <v>2.25786</v>
      </c>
      <c r="M254" s="2">
        <v>-6619</v>
      </c>
      <c r="N254" s="2">
        <v>24853</v>
      </c>
      <c r="O254" s="2">
        <v>-70</v>
      </c>
      <c r="P254" s="2" t="s">
        <v>334</v>
      </c>
      <c r="Q254" s="2">
        <v>251</v>
      </c>
      <c r="R254" s="3">
        <v>39728.608668981484</v>
      </c>
    </row>
    <row r="255" spans="1:18" s="2" customFormat="1" x14ac:dyDescent="0.2">
      <c r="A255" s="2" t="s">
        <v>335</v>
      </c>
      <c r="B255" s="2">
        <v>-2.8830000000000001E-2</v>
      </c>
      <c r="C255" s="2">
        <v>213.84790000000001</v>
      </c>
      <c r="D255" s="2">
        <v>0.10341</v>
      </c>
      <c r="E255" s="2">
        <v>333.14479999999998</v>
      </c>
      <c r="F255" s="2">
        <v>-8.7600000000000004E-3</v>
      </c>
      <c r="G255" s="2">
        <v>0.14319000000000001</v>
      </c>
      <c r="H255" s="2">
        <v>0.52568000000000004</v>
      </c>
      <c r="I255" s="2">
        <v>0.60119999999999996</v>
      </c>
      <c r="J255" s="2">
        <v>0.73773</v>
      </c>
      <c r="K255" s="2">
        <v>101.5056</v>
      </c>
      <c r="L255" s="2">
        <v>2.1156600000000001</v>
      </c>
      <c r="M255" s="2">
        <v>-6621.3</v>
      </c>
      <c r="N255" s="2">
        <v>24861.5</v>
      </c>
      <c r="O255" s="2">
        <v>-70</v>
      </c>
      <c r="P255" s="2" t="s">
        <v>334</v>
      </c>
      <c r="Q255" s="2">
        <v>252</v>
      </c>
      <c r="R255" s="3">
        <v>39728.611886574072</v>
      </c>
    </row>
    <row r="256" spans="1:18" s="2" customFormat="1" x14ac:dyDescent="0.2">
      <c r="A256" s="2" t="s">
        <v>336</v>
      </c>
      <c r="B256" s="2">
        <v>0.12483</v>
      </c>
      <c r="C256" s="2">
        <v>188.40289999999999</v>
      </c>
      <c r="D256" s="2">
        <v>11.06246</v>
      </c>
      <c r="E256" s="2">
        <v>340.12569999999999</v>
      </c>
      <c r="F256" s="2">
        <v>5.9543799999999996</v>
      </c>
      <c r="G256" s="2">
        <v>0.25681999999999999</v>
      </c>
      <c r="H256" s="2">
        <v>0.79535999999999996</v>
      </c>
      <c r="I256" s="2">
        <v>7.42645</v>
      </c>
      <c r="J256" s="2">
        <v>0.78822999999999999</v>
      </c>
      <c r="K256" s="2">
        <v>101.3028</v>
      </c>
      <c r="L256" s="2">
        <v>2.0303399999999998</v>
      </c>
      <c r="M256" s="2">
        <v>-6623.5</v>
      </c>
      <c r="N256" s="2">
        <v>24870</v>
      </c>
      <c r="O256" s="2">
        <v>-70</v>
      </c>
      <c r="P256" s="2" t="s">
        <v>334</v>
      </c>
      <c r="Q256" s="2">
        <v>253</v>
      </c>
      <c r="R256" s="3">
        <v>39728.614895833336</v>
      </c>
    </row>
    <row r="257" spans="1:18" s="2" customFormat="1" x14ac:dyDescent="0.2">
      <c r="A257" s="2" t="s">
        <v>337</v>
      </c>
      <c r="B257" s="2">
        <v>-2.4230000000000002E-2</v>
      </c>
      <c r="C257" s="2">
        <v>199.63939999999999</v>
      </c>
      <c r="D257" s="2">
        <v>1.2057</v>
      </c>
      <c r="E257" s="2">
        <v>309.55900000000003</v>
      </c>
      <c r="F257" s="2">
        <v>-4.7570000000000001E-2</v>
      </c>
      <c r="G257" s="2">
        <v>0.17326</v>
      </c>
      <c r="H257" s="2">
        <v>1.1548799999999999</v>
      </c>
      <c r="I257" s="2">
        <v>11.120799999999999</v>
      </c>
      <c r="J257" s="2">
        <v>0.75924999999999998</v>
      </c>
      <c r="K257" s="2">
        <v>112.9259</v>
      </c>
      <c r="L257" s="2">
        <v>2.24871</v>
      </c>
      <c r="M257" s="2">
        <v>-6625.8</v>
      </c>
      <c r="N257" s="2">
        <v>24878.5</v>
      </c>
      <c r="O257" s="2">
        <v>-70</v>
      </c>
      <c r="P257" s="2" t="s">
        <v>334</v>
      </c>
      <c r="Q257" s="2">
        <v>254</v>
      </c>
      <c r="R257" s="3">
        <v>39728.617905092593</v>
      </c>
    </row>
    <row r="258" spans="1:18" s="2" customFormat="1" x14ac:dyDescent="0.2">
      <c r="A258" s="2" t="s">
        <v>338</v>
      </c>
      <c r="B258" s="2">
        <v>6.368E-2</v>
      </c>
      <c r="C258" s="2">
        <v>208.86529999999999</v>
      </c>
      <c r="D258" s="2">
        <v>1.29796</v>
      </c>
      <c r="E258" s="2">
        <v>325.10739999999998</v>
      </c>
      <c r="F258" s="2">
        <v>3.7560000000000003E-2</v>
      </c>
      <c r="G258" s="2">
        <v>0.45921000000000001</v>
      </c>
      <c r="H258" s="2">
        <v>0.48374</v>
      </c>
      <c r="I258" s="2">
        <v>3.07864</v>
      </c>
      <c r="J258" s="2">
        <v>0.77232999999999996</v>
      </c>
      <c r="K258" s="2">
        <v>103.27290000000001</v>
      </c>
      <c r="L258" s="2">
        <v>2.12365</v>
      </c>
      <c r="M258" s="2">
        <v>-6628</v>
      </c>
      <c r="N258" s="2">
        <v>24887</v>
      </c>
      <c r="O258" s="2">
        <v>-70</v>
      </c>
      <c r="P258" s="2" t="s">
        <v>334</v>
      </c>
      <c r="Q258" s="2">
        <v>255</v>
      </c>
      <c r="R258" s="3">
        <v>39728.620925925927</v>
      </c>
    </row>
    <row r="259" spans="1:18" s="2" customFormat="1" x14ac:dyDescent="0.2">
      <c r="A259" s="2" t="s">
        <v>339</v>
      </c>
      <c r="B259" s="2">
        <v>7.4300000000000005E-2</v>
      </c>
      <c r="C259" s="2">
        <v>173.82320000000001</v>
      </c>
      <c r="D259" s="2">
        <v>18.05472</v>
      </c>
      <c r="E259" s="2">
        <v>492.27929999999998</v>
      </c>
      <c r="F259" s="2">
        <v>-5.5809999999999998E-2</v>
      </c>
      <c r="G259" s="2">
        <v>10.05251</v>
      </c>
      <c r="H259" s="2">
        <v>4.8283199999999997</v>
      </c>
      <c r="I259" s="2">
        <v>10.462289999999999</v>
      </c>
      <c r="J259" s="2">
        <v>0.56000000000000005</v>
      </c>
      <c r="K259" s="2">
        <v>58.012419999999999</v>
      </c>
      <c r="L259" s="2">
        <v>0.47821000000000002</v>
      </c>
      <c r="M259" s="2">
        <v>-7368</v>
      </c>
      <c r="N259" s="2">
        <v>24928</v>
      </c>
      <c r="O259" s="2">
        <v>-70</v>
      </c>
      <c r="P259" s="2" t="s">
        <v>340</v>
      </c>
      <c r="Q259" s="2">
        <v>256</v>
      </c>
      <c r="R259" s="3">
        <v>39728.623993055553</v>
      </c>
    </row>
    <row r="260" spans="1:18" s="2" customFormat="1" x14ac:dyDescent="0.2">
      <c r="A260" s="2" t="s">
        <v>341</v>
      </c>
      <c r="B260" s="2">
        <v>0.11658</v>
      </c>
      <c r="C260" s="2">
        <v>175.77080000000001</v>
      </c>
      <c r="D260" s="2">
        <v>12.84352</v>
      </c>
      <c r="E260" s="2">
        <v>496.7373</v>
      </c>
      <c r="F260" s="2">
        <v>3.2980000000000002E-2</v>
      </c>
      <c r="G260" s="2">
        <v>8.6485400000000006</v>
      </c>
      <c r="H260" s="2">
        <v>3.4555699999999998</v>
      </c>
      <c r="I260" s="2">
        <v>8.7660400000000003</v>
      </c>
      <c r="J260" s="2">
        <v>0.61299000000000003</v>
      </c>
      <c r="K260" s="2">
        <v>58.921430000000001</v>
      </c>
      <c r="L260" s="2">
        <v>0.46687000000000001</v>
      </c>
      <c r="M260" s="2">
        <v>-7368.7</v>
      </c>
      <c r="N260" s="2">
        <v>24935.7</v>
      </c>
      <c r="O260" s="2">
        <v>-70</v>
      </c>
      <c r="P260" s="2" t="s">
        <v>340</v>
      </c>
      <c r="Q260" s="2">
        <v>257</v>
      </c>
      <c r="R260" s="3">
        <v>39728.627175925925</v>
      </c>
    </row>
    <row r="261" spans="1:18" s="2" customFormat="1" x14ac:dyDescent="0.2">
      <c r="A261" s="2" t="s">
        <v>342</v>
      </c>
      <c r="B261" s="2">
        <v>9.3880000000000005E-2</v>
      </c>
      <c r="C261" s="2">
        <v>175.42910000000001</v>
      </c>
      <c r="D261" s="2">
        <v>13.030889999999999</v>
      </c>
      <c r="E261" s="2">
        <v>497.7722</v>
      </c>
      <c r="F261" s="2">
        <v>3.81E-3</v>
      </c>
      <c r="G261" s="2">
        <v>7.91805</v>
      </c>
      <c r="H261" s="2">
        <v>3.04549</v>
      </c>
      <c r="I261" s="2">
        <v>8.2267100000000006</v>
      </c>
      <c r="J261" s="2">
        <v>0.79522999999999999</v>
      </c>
      <c r="K261" s="2">
        <v>58.666080000000001</v>
      </c>
      <c r="L261" s="2">
        <v>0.48213</v>
      </c>
      <c r="M261" s="2">
        <v>-7369.3</v>
      </c>
      <c r="N261" s="2">
        <v>24943.3</v>
      </c>
      <c r="O261" s="2">
        <v>-70</v>
      </c>
      <c r="P261" s="2" t="s">
        <v>340</v>
      </c>
      <c r="Q261" s="2">
        <v>258</v>
      </c>
      <c r="R261" s="3">
        <v>39728.630185185182</v>
      </c>
    </row>
    <row r="262" spans="1:18" s="2" customFormat="1" x14ac:dyDescent="0.2">
      <c r="A262" s="2" t="s">
        <v>343</v>
      </c>
      <c r="B262" s="2">
        <v>6.4170000000000005E-2</v>
      </c>
      <c r="C262" s="2">
        <v>172.31360000000001</v>
      </c>
      <c r="D262" s="2">
        <v>25.668559999999999</v>
      </c>
      <c r="E262" s="2">
        <v>484.58089999999999</v>
      </c>
      <c r="F262" s="2">
        <v>7.6099999999999996E-3</v>
      </c>
      <c r="G262" s="2">
        <v>7.8897399999999998</v>
      </c>
      <c r="H262" s="2">
        <v>4.9877399999999996</v>
      </c>
      <c r="I262" s="2">
        <v>11.395569999999999</v>
      </c>
      <c r="J262" s="2">
        <v>0.51370000000000005</v>
      </c>
      <c r="K262" s="2">
        <v>58.262230000000002</v>
      </c>
      <c r="L262" s="2">
        <v>0.57855999999999996</v>
      </c>
      <c r="M262" s="2">
        <v>-7370</v>
      </c>
      <c r="N262" s="2">
        <v>24951</v>
      </c>
      <c r="O262" s="2">
        <v>-70</v>
      </c>
      <c r="P262" s="2" t="s">
        <v>340</v>
      </c>
      <c r="Q262" s="2">
        <v>259</v>
      </c>
      <c r="R262" s="3">
        <v>39728.633217592593</v>
      </c>
    </row>
    <row r="263" spans="1:18" s="2" customFormat="1" x14ac:dyDescent="0.2">
      <c r="A263" s="2" t="s">
        <v>344</v>
      </c>
      <c r="B263" s="2">
        <v>0.30374000000000001</v>
      </c>
      <c r="C263" s="2">
        <v>193.40260000000001</v>
      </c>
      <c r="D263" s="2">
        <v>12.97706</v>
      </c>
      <c r="E263" s="2">
        <v>325.97910000000002</v>
      </c>
      <c r="F263" s="2">
        <v>0.10129000000000001</v>
      </c>
      <c r="G263" s="2">
        <v>7.37791</v>
      </c>
      <c r="H263" s="2">
        <v>3.3462800000000001</v>
      </c>
      <c r="I263" s="2">
        <v>6.6874500000000001</v>
      </c>
      <c r="J263" s="2">
        <v>0.71286000000000005</v>
      </c>
      <c r="K263" s="2">
        <v>100.8742</v>
      </c>
      <c r="L263" s="2">
        <v>1.9603200000000001</v>
      </c>
      <c r="M263" s="2">
        <v>-7189</v>
      </c>
      <c r="N263" s="2">
        <v>25298</v>
      </c>
      <c r="O263" s="2">
        <v>-74</v>
      </c>
      <c r="P263" s="2" t="s">
        <v>334</v>
      </c>
      <c r="Q263" s="2">
        <v>260</v>
      </c>
      <c r="R263" s="3">
        <v>39728.636250000003</v>
      </c>
    </row>
    <row r="264" spans="1:18" s="2" customFormat="1" x14ac:dyDescent="0.2">
      <c r="A264" s="2" t="s">
        <v>345</v>
      </c>
      <c r="B264" s="2">
        <v>-1.009E-2</v>
      </c>
      <c r="C264" s="2">
        <v>213.68170000000001</v>
      </c>
      <c r="D264" s="2">
        <v>-8.0019999999999994E-2</v>
      </c>
      <c r="E264" s="2">
        <v>331.73509999999999</v>
      </c>
      <c r="F264" s="2">
        <v>7.4709999999999999E-2</v>
      </c>
      <c r="G264" s="2">
        <v>0.24567</v>
      </c>
      <c r="H264" s="2">
        <v>1.38263</v>
      </c>
      <c r="I264" s="2">
        <v>0.29144999999999999</v>
      </c>
      <c r="J264" s="2">
        <v>0.69903000000000004</v>
      </c>
      <c r="K264" s="2">
        <v>100.34050000000001</v>
      </c>
      <c r="L264" s="2">
        <v>2.35582</v>
      </c>
      <c r="M264" s="2">
        <v>-7188.3</v>
      </c>
      <c r="N264" s="2">
        <v>25292.5</v>
      </c>
      <c r="O264" s="2">
        <v>-74</v>
      </c>
      <c r="P264" s="2" t="s">
        <v>334</v>
      </c>
      <c r="Q264" s="2">
        <v>261</v>
      </c>
      <c r="R264" s="3">
        <v>39728.639456018522</v>
      </c>
    </row>
    <row r="265" spans="1:18" s="2" customFormat="1" x14ac:dyDescent="0.2">
      <c r="A265" s="2" t="s">
        <v>346</v>
      </c>
      <c r="B265" s="2">
        <v>-6.3299999999999997E-3</v>
      </c>
      <c r="C265" s="2">
        <v>212.97800000000001</v>
      </c>
      <c r="D265" s="2">
        <v>6.8500000000000002E-3</v>
      </c>
      <c r="E265" s="2">
        <v>333.06279999999998</v>
      </c>
      <c r="F265" s="2">
        <v>-7.3450000000000001E-2</v>
      </c>
      <c r="G265" s="2">
        <v>0.19830999999999999</v>
      </c>
      <c r="H265" s="2">
        <v>1.0642400000000001</v>
      </c>
      <c r="I265" s="2">
        <v>0.46379999999999999</v>
      </c>
      <c r="J265" s="2">
        <v>0.70638000000000001</v>
      </c>
      <c r="K265" s="2">
        <v>100.75369999999999</v>
      </c>
      <c r="L265" s="2">
        <v>2.2507100000000002</v>
      </c>
      <c r="M265" s="2">
        <v>-7187.5</v>
      </c>
      <c r="N265" s="2">
        <v>25287</v>
      </c>
      <c r="O265" s="2">
        <v>-74</v>
      </c>
      <c r="P265" s="2" t="s">
        <v>334</v>
      </c>
      <c r="Q265" s="2">
        <v>262</v>
      </c>
      <c r="R265" s="3">
        <v>39728.642465277779</v>
      </c>
    </row>
    <row r="266" spans="1:18" s="2" customFormat="1" x14ac:dyDescent="0.2">
      <c r="A266" s="2" t="s">
        <v>347</v>
      </c>
      <c r="B266" s="2">
        <v>2.733E-2</v>
      </c>
      <c r="C266" s="2">
        <v>213.7996</v>
      </c>
      <c r="D266" s="2">
        <v>0.18748000000000001</v>
      </c>
      <c r="E266" s="2">
        <v>331.19580000000002</v>
      </c>
      <c r="F266" s="2">
        <v>-5.4460000000000001E-2</v>
      </c>
      <c r="G266" s="2">
        <v>0.27889999999999998</v>
      </c>
      <c r="H266" s="2">
        <v>0.72926000000000002</v>
      </c>
      <c r="I266" s="2">
        <v>1.2611600000000001</v>
      </c>
      <c r="J266" s="2">
        <v>0.66759999999999997</v>
      </c>
      <c r="K266" s="2">
        <v>101.2216</v>
      </c>
      <c r="L266" s="2">
        <v>2.18391</v>
      </c>
      <c r="M266" s="2">
        <v>-7186.8</v>
      </c>
      <c r="N266" s="2">
        <v>25281.5</v>
      </c>
      <c r="O266" s="2">
        <v>-74</v>
      </c>
      <c r="P266" s="2" t="s">
        <v>334</v>
      </c>
      <c r="Q266" s="2">
        <v>263</v>
      </c>
      <c r="R266" s="3">
        <v>39728.645474537036</v>
      </c>
    </row>
    <row r="267" spans="1:18" s="2" customFormat="1" x14ac:dyDescent="0.2">
      <c r="A267" s="2" t="s">
        <v>348</v>
      </c>
      <c r="B267" s="2">
        <v>3.8473899999999999</v>
      </c>
      <c r="C267" s="2">
        <v>99.595119999999994</v>
      </c>
      <c r="D267" s="2">
        <v>133.8965</v>
      </c>
      <c r="E267" s="2">
        <v>401.11869999999999</v>
      </c>
      <c r="F267" s="2">
        <v>0.13808999999999999</v>
      </c>
      <c r="G267" s="2">
        <v>56.689819999999997</v>
      </c>
      <c r="H267" s="2">
        <v>8.8015899999999991</v>
      </c>
      <c r="I267" s="2">
        <v>7.5211600000000001</v>
      </c>
      <c r="J267" s="2">
        <v>0.2848</v>
      </c>
      <c r="K267" s="2">
        <v>50.323009999999996</v>
      </c>
      <c r="L267" s="2">
        <v>0.85272000000000003</v>
      </c>
      <c r="M267" s="2">
        <v>-7186</v>
      </c>
      <c r="N267" s="2">
        <v>25276</v>
      </c>
      <c r="O267" s="2">
        <v>-74</v>
      </c>
      <c r="P267" s="2" t="s">
        <v>334</v>
      </c>
      <c r="Q267" s="2">
        <v>264</v>
      </c>
      <c r="R267" s="3">
        <v>39728.6484837963</v>
      </c>
    </row>
    <row r="268" spans="1:18" s="2" customFormat="1" x14ac:dyDescent="0.2"/>
    <row r="269" spans="1:18" s="2" customFormat="1" x14ac:dyDescent="0.2">
      <c r="A269" s="2" t="s">
        <v>0</v>
      </c>
      <c r="B269" s="2" t="s">
        <v>399</v>
      </c>
      <c r="C269" s="2" t="s">
        <v>400</v>
      </c>
      <c r="D269" s="2" t="s">
        <v>401</v>
      </c>
      <c r="E269" s="2" t="s">
        <v>402</v>
      </c>
      <c r="F269" s="2" t="s">
        <v>403</v>
      </c>
      <c r="G269" s="2" t="s">
        <v>404</v>
      </c>
      <c r="H269" s="2" t="s">
        <v>405</v>
      </c>
      <c r="I269" s="2" t="s">
        <v>406</v>
      </c>
      <c r="J269" s="2" t="s">
        <v>407</v>
      </c>
      <c r="K269" s="2" t="s">
        <v>408</v>
      </c>
      <c r="L269" s="2" t="s">
        <v>409</v>
      </c>
      <c r="M269" s="2" t="s">
        <v>14</v>
      </c>
      <c r="N269" s="2" t="s">
        <v>15</v>
      </c>
      <c r="O269" s="2" t="s">
        <v>16</v>
      </c>
      <c r="P269" s="2" t="s">
        <v>19</v>
      </c>
      <c r="Q269" s="2" t="s">
        <v>22</v>
      </c>
    </row>
    <row r="270" spans="1:18" s="2" customFormat="1" x14ac:dyDescent="0.2">
      <c r="A270" s="2" t="s">
        <v>23</v>
      </c>
      <c r="B270" s="2">
        <v>-0.36310999999999999</v>
      </c>
      <c r="C270" s="2">
        <v>259.02449999999999</v>
      </c>
      <c r="D270" s="2">
        <v>0.99334</v>
      </c>
      <c r="E270" s="2">
        <v>342.36259999999999</v>
      </c>
      <c r="F270" s="2">
        <v>-0.43303999999999998</v>
      </c>
      <c r="G270" s="2">
        <v>0.45610000000000001</v>
      </c>
      <c r="H270" s="2">
        <v>-0.22742999999999999</v>
      </c>
      <c r="I270" s="2">
        <v>0.38575999999999999</v>
      </c>
      <c r="J270" s="2">
        <v>0.69020000000000004</v>
      </c>
      <c r="K270" s="2">
        <v>84.287959999999998</v>
      </c>
      <c r="L270" s="2">
        <v>5.883E-2</v>
      </c>
      <c r="M270" s="2">
        <v>-26855</v>
      </c>
      <c r="N270" s="2">
        <v>-24</v>
      </c>
      <c r="O270" s="2" t="s">
        <v>24</v>
      </c>
      <c r="P270" s="2">
        <v>0</v>
      </c>
      <c r="Q270" s="3">
        <v>39728.878750000003</v>
      </c>
    </row>
    <row r="271" spans="1:18" s="2" customFormat="1" x14ac:dyDescent="0.2">
      <c r="A271" s="2" t="s">
        <v>26</v>
      </c>
      <c r="B271" s="2">
        <v>2.2200000000000002E-3</v>
      </c>
      <c r="C271" s="2">
        <v>261.73070000000001</v>
      </c>
      <c r="D271" s="2">
        <v>-7.6100000000000001E-2</v>
      </c>
      <c r="E271" s="2">
        <v>343.45859999999999</v>
      </c>
      <c r="F271" s="2">
        <v>2.7539999999999999E-2</v>
      </c>
      <c r="G271" s="2">
        <v>0.1963</v>
      </c>
      <c r="H271" s="2">
        <v>0.76964999999999995</v>
      </c>
      <c r="I271" s="2">
        <v>0.27560000000000001</v>
      </c>
      <c r="J271" s="2">
        <v>1.5070399999999999</v>
      </c>
      <c r="K271" s="2">
        <v>84.208799999999997</v>
      </c>
      <c r="L271" s="2">
        <v>4.5069999999999999E-2</v>
      </c>
      <c r="M271" s="2">
        <v>-26865.200000000001</v>
      </c>
      <c r="N271" s="2">
        <v>-24</v>
      </c>
      <c r="O271" s="2" t="s">
        <v>24</v>
      </c>
      <c r="P271" s="2">
        <v>10.86</v>
      </c>
      <c r="Q271" s="3">
        <v>39728.881493055553</v>
      </c>
    </row>
    <row r="272" spans="1:18" s="2" customFormat="1" x14ac:dyDescent="0.2">
      <c r="A272" s="2" t="s">
        <v>27</v>
      </c>
      <c r="B272" s="2">
        <v>9.7089999999999996E-2</v>
      </c>
      <c r="C272" s="2">
        <v>261.83999999999997</v>
      </c>
      <c r="D272" s="2">
        <v>-2.4029999999999999E-2</v>
      </c>
      <c r="E272" s="2">
        <v>342.88900000000001</v>
      </c>
      <c r="F272" s="2">
        <v>-5.509E-2</v>
      </c>
      <c r="G272" s="2">
        <v>9.3909999999999993E-2</v>
      </c>
      <c r="H272" s="2">
        <v>1.0808199999999999</v>
      </c>
      <c r="I272" s="2">
        <v>0.37839</v>
      </c>
      <c r="J272" s="2">
        <v>1.55298</v>
      </c>
      <c r="K272" s="2">
        <v>84.987300000000005</v>
      </c>
      <c r="L272" s="2">
        <v>2.63E-2</v>
      </c>
      <c r="M272" s="2">
        <v>-26875.3</v>
      </c>
      <c r="N272" s="2">
        <v>-24</v>
      </c>
      <c r="O272" s="2" t="s">
        <v>24</v>
      </c>
      <c r="P272" s="2">
        <v>21.73</v>
      </c>
      <c r="Q272" s="3">
        <v>39728.884467592594</v>
      </c>
    </row>
    <row r="273" spans="1:17" s="2" customFormat="1" x14ac:dyDescent="0.2">
      <c r="A273" s="2" t="s">
        <v>28</v>
      </c>
      <c r="B273" s="2">
        <v>-3.5990000000000001E-2</v>
      </c>
      <c r="C273" s="2">
        <v>261.28500000000003</v>
      </c>
      <c r="D273" s="2">
        <v>-7.0000000000000001E-3</v>
      </c>
      <c r="E273" s="2">
        <v>343.97430000000003</v>
      </c>
      <c r="F273" s="2">
        <v>1.503E-2</v>
      </c>
      <c r="G273" s="2">
        <v>0.16255</v>
      </c>
      <c r="H273" s="2">
        <v>1.00267</v>
      </c>
      <c r="I273" s="2">
        <v>0.55388999999999999</v>
      </c>
      <c r="J273" s="2">
        <v>1.5474699999999999</v>
      </c>
      <c r="K273" s="2">
        <v>85.935879999999997</v>
      </c>
      <c r="L273" s="2">
        <v>7.3889999999999997E-2</v>
      </c>
      <c r="M273" s="2">
        <v>-26885.5</v>
      </c>
      <c r="N273" s="2">
        <v>-24</v>
      </c>
      <c r="O273" s="2" t="s">
        <v>24</v>
      </c>
      <c r="P273" s="2">
        <v>32.6</v>
      </c>
      <c r="Q273" s="3">
        <v>39728.887430555558</v>
      </c>
    </row>
    <row r="274" spans="1:17" s="2" customFormat="1" x14ac:dyDescent="0.2">
      <c r="A274" s="2" t="s">
        <v>29</v>
      </c>
      <c r="B274" s="2">
        <v>-1.0670000000000001E-2</v>
      </c>
      <c r="C274" s="2">
        <v>263.63099999999997</v>
      </c>
      <c r="D274" s="2">
        <v>2.8830000000000001E-2</v>
      </c>
      <c r="E274" s="2">
        <v>344.08019999999999</v>
      </c>
      <c r="F274" s="2">
        <v>-1.3780000000000001E-2</v>
      </c>
      <c r="G274" s="2">
        <v>0.10749</v>
      </c>
      <c r="H274" s="2">
        <v>1.127</v>
      </c>
      <c r="I274" s="2">
        <v>0.33972999999999998</v>
      </c>
      <c r="J274" s="2">
        <v>1.6221099999999999</v>
      </c>
      <c r="K274" s="2">
        <v>85.729569999999995</v>
      </c>
      <c r="L274" s="2">
        <v>-2.5100000000000001E-3</v>
      </c>
      <c r="M274" s="2">
        <v>-26895.7</v>
      </c>
      <c r="N274" s="2">
        <v>-24</v>
      </c>
      <c r="O274" s="2" t="s">
        <v>24</v>
      </c>
      <c r="P274" s="2">
        <v>43.46</v>
      </c>
      <c r="Q274" s="3">
        <v>39728.890393518515</v>
      </c>
    </row>
    <row r="275" spans="1:17" s="2" customFormat="1" x14ac:dyDescent="0.2">
      <c r="A275" s="2" t="s">
        <v>350</v>
      </c>
      <c r="B275" s="2">
        <v>2.384E-2</v>
      </c>
      <c r="C275" s="2">
        <v>265.78379999999999</v>
      </c>
      <c r="D275" s="2">
        <v>-0.14005999999999999</v>
      </c>
      <c r="E275" s="2">
        <v>343.99829999999997</v>
      </c>
      <c r="F275" s="2">
        <v>2.2550000000000001E-2</v>
      </c>
      <c r="G275" s="2">
        <v>0.14358000000000001</v>
      </c>
      <c r="H275" s="2">
        <v>1.00187</v>
      </c>
      <c r="I275" s="2">
        <v>0.55915999999999999</v>
      </c>
      <c r="J275" s="2">
        <v>1.4831300000000001</v>
      </c>
      <c r="K275" s="2">
        <v>84.687539999999998</v>
      </c>
      <c r="L275" s="2">
        <v>3.7599999999999999E-3</v>
      </c>
      <c r="M275" s="2">
        <v>-26905.8</v>
      </c>
      <c r="N275" s="2">
        <v>-24</v>
      </c>
      <c r="O275" s="2" t="s">
        <v>24</v>
      </c>
      <c r="P275" s="2">
        <v>54.33</v>
      </c>
      <c r="Q275" s="3">
        <v>39728.89335648148</v>
      </c>
    </row>
    <row r="276" spans="1:17" s="2" customFormat="1" x14ac:dyDescent="0.2">
      <c r="A276" s="2" t="s">
        <v>351</v>
      </c>
      <c r="B276" s="2">
        <v>3.9010000000000003E-2</v>
      </c>
      <c r="C276" s="2">
        <v>262.15890000000002</v>
      </c>
      <c r="D276" s="2">
        <v>0.12984999999999999</v>
      </c>
      <c r="E276" s="2">
        <v>343.19</v>
      </c>
      <c r="F276" s="2">
        <v>-4.1349999999999998E-2</v>
      </c>
      <c r="G276" s="2">
        <v>0.15589</v>
      </c>
      <c r="H276" s="2">
        <v>1.26858</v>
      </c>
      <c r="I276" s="2">
        <v>0.36617</v>
      </c>
      <c r="J276" s="2">
        <v>1.5876300000000001</v>
      </c>
      <c r="K276" s="2">
        <v>86.761610000000005</v>
      </c>
      <c r="L276" s="2">
        <v>5.765E-2</v>
      </c>
      <c r="M276" s="2">
        <v>-26916</v>
      </c>
      <c r="N276" s="2">
        <v>-24</v>
      </c>
      <c r="O276" s="2" t="s">
        <v>24</v>
      </c>
      <c r="P276" s="2">
        <v>65.19</v>
      </c>
      <c r="Q276" s="3">
        <v>39728.896354166667</v>
      </c>
    </row>
    <row r="277" spans="1:17" s="2" customFormat="1" x14ac:dyDescent="0.2">
      <c r="A277" s="2" t="s">
        <v>30</v>
      </c>
      <c r="B277" s="2">
        <v>1.4399</v>
      </c>
      <c r="C277" s="2">
        <v>126.833</v>
      </c>
      <c r="D277" s="2">
        <v>20.890879999999999</v>
      </c>
      <c r="E277" s="2">
        <v>523.46220000000005</v>
      </c>
      <c r="F277" s="2">
        <v>3.79E-3</v>
      </c>
      <c r="G277" s="2">
        <v>101.2338</v>
      </c>
      <c r="H277" s="2">
        <v>8.7574699999999996</v>
      </c>
      <c r="I277" s="2">
        <v>3.7538499999999999</v>
      </c>
      <c r="J277" s="2">
        <v>0.95594999999999997</v>
      </c>
      <c r="K277" s="2">
        <v>19.978580000000001</v>
      </c>
      <c r="L277" s="2">
        <v>0.12877</v>
      </c>
      <c r="M277" s="2">
        <v>-26692</v>
      </c>
      <c r="N277" s="2">
        <v>-24</v>
      </c>
      <c r="O277" s="2" t="s">
        <v>24</v>
      </c>
      <c r="P277" s="2">
        <v>197.77</v>
      </c>
      <c r="Q277" s="3">
        <v>39728.899340277778</v>
      </c>
    </row>
    <row r="278" spans="1:17" s="2" customFormat="1" x14ac:dyDescent="0.2">
      <c r="A278" s="2" t="s">
        <v>32</v>
      </c>
      <c r="B278" s="2">
        <v>1.5995600000000001</v>
      </c>
      <c r="C278" s="2">
        <v>126.7071</v>
      </c>
      <c r="D278" s="2">
        <v>23.060510000000001</v>
      </c>
      <c r="E278" s="2">
        <v>520.83749999999998</v>
      </c>
      <c r="F278" s="2">
        <v>1.389E-2</v>
      </c>
      <c r="G278" s="2">
        <v>98.715770000000006</v>
      </c>
      <c r="H278" s="2">
        <v>10.55538</v>
      </c>
      <c r="I278" s="2">
        <v>7.0616899999999996</v>
      </c>
      <c r="J278" s="2">
        <v>0.82147999999999999</v>
      </c>
      <c r="K278" s="2">
        <v>20.470099999999999</v>
      </c>
      <c r="L278" s="2">
        <v>8.3339999999999997E-2</v>
      </c>
      <c r="M278" s="2">
        <v>-26692</v>
      </c>
      <c r="N278" s="2">
        <v>-24</v>
      </c>
      <c r="O278" s="2" t="s">
        <v>24</v>
      </c>
      <c r="P278" s="2">
        <v>194.98</v>
      </c>
      <c r="Q278" s="3">
        <v>39728.90253472222</v>
      </c>
    </row>
    <row r="279" spans="1:17" s="2" customFormat="1" x14ac:dyDescent="0.2">
      <c r="A279" s="2" t="s">
        <v>33</v>
      </c>
      <c r="B279" s="2">
        <v>1.9678800000000001</v>
      </c>
      <c r="C279" s="2">
        <v>123.2508</v>
      </c>
      <c r="D279" s="2">
        <v>28.442399999999999</v>
      </c>
      <c r="E279" s="2">
        <v>515.13930000000005</v>
      </c>
      <c r="F279" s="2">
        <v>2.147E-2</v>
      </c>
      <c r="G279" s="2">
        <v>101.91500000000001</v>
      </c>
      <c r="H279" s="2">
        <v>14.31743</v>
      </c>
      <c r="I279" s="2">
        <v>9.1032899999999994</v>
      </c>
      <c r="J279" s="2">
        <v>0.86556</v>
      </c>
      <c r="K279" s="2">
        <v>18.67239</v>
      </c>
      <c r="L279" s="2">
        <v>9.0929999999999997E-2</v>
      </c>
      <c r="M279" s="2">
        <v>-26692</v>
      </c>
      <c r="N279" s="2">
        <v>-24</v>
      </c>
      <c r="O279" s="2" t="s">
        <v>24</v>
      </c>
      <c r="P279" s="2">
        <v>192.28</v>
      </c>
      <c r="Q279" s="3">
        <v>39728.905532407407</v>
      </c>
    </row>
    <row r="280" spans="1:17" s="2" customFormat="1" x14ac:dyDescent="0.2">
      <c r="A280" s="2" t="s">
        <v>34</v>
      </c>
      <c r="B280" s="2">
        <v>3.16275</v>
      </c>
      <c r="C280" s="2">
        <v>114.82129999999999</v>
      </c>
      <c r="D280" s="2">
        <v>44.216079999999998</v>
      </c>
      <c r="E280" s="2">
        <v>500.83359999999999</v>
      </c>
      <c r="F280" s="2">
        <v>0.17807000000000001</v>
      </c>
      <c r="G280" s="2">
        <v>93.501499999999993</v>
      </c>
      <c r="H280" s="2">
        <v>17.632860000000001</v>
      </c>
      <c r="I280" s="2">
        <v>7.5150199999999998</v>
      </c>
      <c r="J280" s="2">
        <v>0.95720000000000005</v>
      </c>
      <c r="K280" s="2">
        <v>23.609500000000001</v>
      </c>
      <c r="L280" s="2">
        <v>0.70096999999999998</v>
      </c>
      <c r="M280" s="2">
        <v>-26692</v>
      </c>
      <c r="N280" s="2">
        <v>-24</v>
      </c>
      <c r="O280" s="2" t="s">
        <v>24</v>
      </c>
      <c r="P280" s="2">
        <v>189.68</v>
      </c>
      <c r="Q280" s="3">
        <v>39728.908495370371</v>
      </c>
    </row>
    <row r="281" spans="1:17" s="2" customFormat="1" x14ac:dyDescent="0.2">
      <c r="A281" s="2" t="s">
        <v>35</v>
      </c>
      <c r="B281" s="2">
        <v>11.51834</v>
      </c>
      <c r="C281" s="2">
        <v>81.124449999999996</v>
      </c>
      <c r="D281" s="2">
        <v>85.109160000000003</v>
      </c>
      <c r="E281" s="2">
        <v>539.20209999999997</v>
      </c>
      <c r="F281" s="2">
        <v>1.1103099999999999</v>
      </c>
      <c r="G281" s="2">
        <v>74.592200000000005</v>
      </c>
      <c r="H281" s="2">
        <v>22.40766</v>
      </c>
      <c r="I281" s="2">
        <v>9.4075199999999999</v>
      </c>
      <c r="J281" s="2">
        <v>0.63005</v>
      </c>
      <c r="K281" s="2">
        <v>15.409509999999999</v>
      </c>
      <c r="L281" s="2">
        <v>2.274E-2</v>
      </c>
      <c r="M281" s="2">
        <v>-26692</v>
      </c>
      <c r="N281" s="2">
        <v>-24</v>
      </c>
      <c r="O281" s="2" t="s">
        <v>24</v>
      </c>
      <c r="P281" s="2">
        <v>187.17</v>
      </c>
      <c r="Q281" s="3">
        <v>39728.911469907405</v>
      </c>
    </row>
    <row r="282" spans="1:17" s="2" customFormat="1" x14ac:dyDescent="0.2">
      <c r="A282" s="2" t="s">
        <v>36</v>
      </c>
      <c r="B282" s="2">
        <v>4.3860000000000003E-2</v>
      </c>
      <c r="C282" s="2">
        <v>262.12380000000002</v>
      </c>
      <c r="D282" s="2">
        <v>8.695E-2</v>
      </c>
      <c r="E282" s="2">
        <v>343.25920000000002</v>
      </c>
      <c r="F282" s="2">
        <v>2.359E-2</v>
      </c>
      <c r="G282" s="2">
        <v>5.5390000000000002E-2</v>
      </c>
      <c r="H282" s="2">
        <v>0.89444999999999997</v>
      </c>
      <c r="I282" s="2">
        <v>4.1479799999999996</v>
      </c>
      <c r="J282" s="2">
        <v>1.50265</v>
      </c>
      <c r="K282" s="2">
        <v>85.146789999999996</v>
      </c>
      <c r="L282" s="2">
        <v>-6.3339999999999994E-2</v>
      </c>
      <c r="M282" s="2">
        <v>-26491</v>
      </c>
      <c r="N282" s="2">
        <v>-25</v>
      </c>
      <c r="O282" s="2" t="s">
        <v>24</v>
      </c>
      <c r="P282" s="2">
        <v>375.2</v>
      </c>
      <c r="Q282" s="3">
        <v>39728.914502314816</v>
      </c>
    </row>
    <row r="283" spans="1:17" s="2" customFormat="1" x14ac:dyDescent="0.2">
      <c r="A283" s="2" t="s">
        <v>38</v>
      </c>
      <c r="B283" s="2">
        <v>-5.45E-3</v>
      </c>
      <c r="C283" s="2">
        <v>262.7937</v>
      </c>
      <c r="D283" s="2">
        <v>6.3600000000000004E-2</v>
      </c>
      <c r="E283" s="2">
        <v>343.22899999999998</v>
      </c>
      <c r="F283" s="2">
        <v>-6.9550000000000001E-2</v>
      </c>
      <c r="G283" s="2">
        <v>0.23597000000000001</v>
      </c>
      <c r="H283" s="2">
        <v>0.83425000000000005</v>
      </c>
      <c r="I283" s="2">
        <v>1.4156599999999999</v>
      </c>
      <c r="J283" s="2">
        <v>1.43791</v>
      </c>
      <c r="K283" s="2">
        <v>84.804040000000001</v>
      </c>
      <c r="L283" s="2">
        <v>-4.3470000000000002E-2</v>
      </c>
      <c r="M283" s="2">
        <v>-26485.4</v>
      </c>
      <c r="N283" s="2">
        <v>-25</v>
      </c>
      <c r="O283" s="2" t="s">
        <v>24</v>
      </c>
      <c r="P283" s="2">
        <v>380.83</v>
      </c>
      <c r="Q283" s="3">
        <v>39728.917650462965</v>
      </c>
    </row>
    <row r="284" spans="1:17" s="2" customFormat="1" x14ac:dyDescent="0.2">
      <c r="A284" s="2" t="s">
        <v>354</v>
      </c>
      <c r="B284" s="2">
        <v>4.8759999999999998E-2</v>
      </c>
      <c r="C284" s="2">
        <v>261.45800000000003</v>
      </c>
      <c r="D284" s="2">
        <v>8.0750000000000002E-2</v>
      </c>
      <c r="E284" s="2">
        <v>342.9049</v>
      </c>
      <c r="F284" s="2">
        <v>-4.9680000000000002E-2</v>
      </c>
      <c r="G284" s="2">
        <v>0.26629999999999998</v>
      </c>
      <c r="H284" s="2">
        <v>0.37641000000000002</v>
      </c>
      <c r="I284" s="2">
        <v>0.74824999999999997</v>
      </c>
      <c r="J284" s="2">
        <v>1.5252300000000001</v>
      </c>
      <c r="K284" s="2">
        <v>85.500770000000003</v>
      </c>
      <c r="L284" s="2">
        <v>-9.9399999999999992E-3</v>
      </c>
      <c r="M284" s="2">
        <v>-26479.8</v>
      </c>
      <c r="N284" s="2">
        <v>-25</v>
      </c>
      <c r="O284" s="2" t="s">
        <v>24</v>
      </c>
      <c r="P284" s="2">
        <v>386.46</v>
      </c>
      <c r="Q284" s="3">
        <v>39728.920636574076</v>
      </c>
    </row>
    <row r="285" spans="1:17" s="2" customFormat="1" x14ac:dyDescent="0.2">
      <c r="A285" s="2" t="s">
        <v>355</v>
      </c>
      <c r="B285" s="2">
        <v>9.58E-3</v>
      </c>
      <c r="C285" s="2">
        <v>262.49990000000003</v>
      </c>
      <c r="D285" s="2">
        <v>-1.0919999999999999E-2</v>
      </c>
      <c r="E285" s="2">
        <v>343.70510000000002</v>
      </c>
      <c r="F285" s="2">
        <v>-6.2100000000000002E-3</v>
      </c>
      <c r="G285" s="2">
        <v>0.22384000000000001</v>
      </c>
      <c r="H285" s="2">
        <v>1.01878</v>
      </c>
      <c r="I285" s="2">
        <v>0.75078</v>
      </c>
      <c r="J285" s="2">
        <v>1.4334199999999999</v>
      </c>
      <c r="K285" s="2">
        <v>85.24606</v>
      </c>
      <c r="L285" s="2">
        <v>3.4779999999999998E-2</v>
      </c>
      <c r="M285" s="2">
        <v>-26474.2</v>
      </c>
      <c r="N285" s="2">
        <v>-25</v>
      </c>
      <c r="O285" s="2" t="s">
        <v>24</v>
      </c>
      <c r="P285" s="2">
        <v>392.09</v>
      </c>
      <c r="Q285" s="3">
        <v>39728.923611111109</v>
      </c>
    </row>
    <row r="286" spans="1:17" s="2" customFormat="1" x14ac:dyDescent="0.2">
      <c r="A286" s="2" t="s">
        <v>356</v>
      </c>
      <c r="B286" s="2">
        <v>6.2280000000000002E-2</v>
      </c>
      <c r="C286" s="2">
        <v>258.57639999999998</v>
      </c>
      <c r="D286" s="2">
        <v>-0.10808</v>
      </c>
      <c r="E286" s="2">
        <v>343.62020000000001</v>
      </c>
      <c r="F286" s="2">
        <v>6.2100000000000002E-3</v>
      </c>
      <c r="G286" s="2">
        <v>0.32303999999999999</v>
      </c>
      <c r="H286" s="2">
        <v>0.98282000000000003</v>
      </c>
      <c r="I286" s="2">
        <v>0.52093999999999996</v>
      </c>
      <c r="J286" s="2">
        <v>1.49674</v>
      </c>
      <c r="K286" s="2">
        <v>85.830969999999994</v>
      </c>
      <c r="L286" s="2">
        <v>2.48E-3</v>
      </c>
      <c r="M286" s="2">
        <v>-26468.6</v>
      </c>
      <c r="N286" s="2">
        <v>-25</v>
      </c>
      <c r="O286" s="2" t="s">
        <v>24</v>
      </c>
      <c r="P286" s="2">
        <v>397.72</v>
      </c>
      <c r="Q286" s="3">
        <v>39728.926574074074</v>
      </c>
    </row>
    <row r="287" spans="1:17" s="2" customFormat="1" x14ac:dyDescent="0.2">
      <c r="A287" s="2" t="s">
        <v>357</v>
      </c>
      <c r="B287" s="2">
        <v>0.82877999999999996</v>
      </c>
      <c r="C287" s="2">
        <v>239.67500000000001</v>
      </c>
      <c r="D287" s="2">
        <v>21.454750000000001</v>
      </c>
      <c r="E287" s="2">
        <v>342.40159999999997</v>
      </c>
      <c r="F287" s="2">
        <v>6.5850000000000006E-2</v>
      </c>
      <c r="G287" s="2">
        <v>0.86351999999999995</v>
      </c>
      <c r="H287" s="2">
        <v>0.55339000000000005</v>
      </c>
      <c r="I287" s="2">
        <v>1.1276900000000001</v>
      </c>
      <c r="J287" s="2">
        <v>1.4782200000000001</v>
      </c>
      <c r="K287" s="2">
        <v>80.950900000000004</v>
      </c>
      <c r="L287" s="2">
        <v>0.17022000000000001</v>
      </c>
      <c r="M287" s="2">
        <v>-26463</v>
      </c>
      <c r="N287" s="2">
        <v>-25</v>
      </c>
      <c r="O287" s="2" t="s">
        <v>24</v>
      </c>
      <c r="P287" s="2">
        <v>403.35</v>
      </c>
      <c r="Q287" s="3">
        <v>39728.929548611108</v>
      </c>
    </row>
    <row r="288" spans="1:17" s="2" customFormat="1" x14ac:dyDescent="0.2">
      <c r="A288" s="2" t="s">
        <v>39</v>
      </c>
      <c r="B288" s="2">
        <v>2.0237699999999998</v>
      </c>
      <c r="C288" s="2">
        <v>126.88120000000001</v>
      </c>
      <c r="D288" s="2">
        <v>17.73291</v>
      </c>
      <c r="E288" s="2">
        <v>525.45899999999995</v>
      </c>
      <c r="F288" s="2">
        <v>2.8660000000000001E-2</v>
      </c>
      <c r="G288" s="2">
        <v>84.875969999999995</v>
      </c>
      <c r="H288" s="2">
        <v>4.6601100000000004</v>
      </c>
      <c r="I288" s="2">
        <v>16.620429999999999</v>
      </c>
      <c r="J288" s="2">
        <v>1.3108299999999999</v>
      </c>
      <c r="K288" s="2">
        <v>29.782640000000001</v>
      </c>
      <c r="L288" s="2">
        <v>-4.9899999999999996E-3</v>
      </c>
      <c r="M288" s="2">
        <v>-26412</v>
      </c>
      <c r="N288" s="2">
        <v>-25</v>
      </c>
      <c r="O288" s="2" t="s">
        <v>24</v>
      </c>
      <c r="P288" s="2">
        <v>479.31</v>
      </c>
      <c r="Q288" s="3">
        <v>39728.932581018518</v>
      </c>
    </row>
    <row r="289" spans="1:18" s="2" customFormat="1" x14ac:dyDescent="0.2">
      <c r="A289" s="2" t="s">
        <v>41</v>
      </c>
      <c r="B289" s="2">
        <v>1.6677</v>
      </c>
      <c r="C289" s="2">
        <v>119.7783</v>
      </c>
      <c r="D289" s="2">
        <v>21.50545</v>
      </c>
      <c r="E289" s="2">
        <v>514.71759999999995</v>
      </c>
      <c r="F289" s="2">
        <v>2.1190000000000001E-2</v>
      </c>
      <c r="G289" s="2">
        <v>81.750799999999998</v>
      </c>
      <c r="H289" s="2">
        <v>5.2949400000000004</v>
      </c>
      <c r="I289" s="2">
        <v>10.181710000000001</v>
      </c>
      <c r="J289" s="2">
        <v>1.6690499999999999</v>
      </c>
      <c r="K289" s="2">
        <v>37.03295</v>
      </c>
      <c r="L289" s="2">
        <v>7.8520000000000006E-2</v>
      </c>
      <c r="M289" s="2">
        <v>-26414.6</v>
      </c>
      <c r="N289" s="2">
        <v>-25</v>
      </c>
      <c r="O289" s="2" t="s">
        <v>24</v>
      </c>
      <c r="P289" s="2">
        <v>475.24</v>
      </c>
      <c r="Q289" s="3">
        <v>39728.935810185183</v>
      </c>
    </row>
    <row r="290" spans="1:18" s="2" customFormat="1" x14ac:dyDescent="0.2">
      <c r="A290" s="2" t="s">
        <v>42</v>
      </c>
      <c r="B290" s="2">
        <v>1.41496</v>
      </c>
      <c r="C290" s="2">
        <v>126.9333</v>
      </c>
      <c r="D290" s="2">
        <v>23.49953</v>
      </c>
      <c r="E290" s="2">
        <v>517.46630000000005</v>
      </c>
      <c r="F290" s="2">
        <v>1.371E-2</v>
      </c>
      <c r="G290" s="2">
        <v>89.434079999999994</v>
      </c>
      <c r="H290" s="2">
        <v>6.1030899999999999</v>
      </c>
      <c r="I290" s="2">
        <v>7.8461600000000002</v>
      </c>
      <c r="J290" s="2">
        <v>1.2619199999999999</v>
      </c>
      <c r="K290" s="2">
        <v>28.233979999999999</v>
      </c>
      <c r="L290" s="2">
        <v>7.3539999999999994E-2</v>
      </c>
      <c r="M290" s="2">
        <v>-26417.200000000001</v>
      </c>
      <c r="N290" s="2">
        <v>-25</v>
      </c>
      <c r="O290" s="2" t="s">
        <v>24</v>
      </c>
      <c r="P290" s="2">
        <v>471.19</v>
      </c>
      <c r="Q290" s="3">
        <v>39728.938784722224</v>
      </c>
    </row>
    <row r="291" spans="1:18" s="2" customFormat="1" x14ac:dyDescent="0.2">
      <c r="A291" s="2" t="s">
        <v>359</v>
      </c>
      <c r="B291" s="2">
        <v>0.89537999999999995</v>
      </c>
      <c r="C291" s="2">
        <v>132.82490000000001</v>
      </c>
      <c r="D291" s="2">
        <v>23.818770000000001</v>
      </c>
      <c r="E291" s="2">
        <v>516.98149999999998</v>
      </c>
      <c r="F291" s="2">
        <v>-4.7370000000000002E-2</v>
      </c>
      <c r="G291" s="2">
        <v>87.019679999999994</v>
      </c>
      <c r="H291" s="2">
        <v>5.5730000000000004</v>
      </c>
      <c r="I291" s="2">
        <v>6.6063499999999999</v>
      </c>
      <c r="J291" s="2">
        <v>1.3168299999999999</v>
      </c>
      <c r="K291" s="2">
        <v>28.734449999999999</v>
      </c>
      <c r="L291" s="2">
        <v>5.1110000000000003E-2</v>
      </c>
      <c r="M291" s="2">
        <v>-26419.8</v>
      </c>
      <c r="N291" s="2">
        <v>-25</v>
      </c>
      <c r="O291" s="2" t="s">
        <v>24</v>
      </c>
      <c r="P291" s="2">
        <v>467.15</v>
      </c>
      <c r="Q291" s="3">
        <v>39728.941782407404</v>
      </c>
    </row>
    <row r="292" spans="1:18" s="2" customFormat="1" x14ac:dyDescent="0.2">
      <c r="A292" s="2" t="s">
        <v>360</v>
      </c>
      <c r="B292" s="2">
        <v>0.99246000000000001</v>
      </c>
      <c r="C292" s="2">
        <v>138.53909999999999</v>
      </c>
      <c r="D292" s="2">
        <v>25.500430000000001</v>
      </c>
      <c r="E292" s="2">
        <v>520.67200000000003</v>
      </c>
      <c r="F292" s="2">
        <v>1.1220000000000001E-2</v>
      </c>
      <c r="G292" s="2">
        <v>82.663420000000002</v>
      </c>
      <c r="H292" s="2">
        <v>5.45878</v>
      </c>
      <c r="I292" s="2">
        <v>5.46957</v>
      </c>
      <c r="J292" s="2">
        <v>1.05748</v>
      </c>
      <c r="K292" s="2">
        <v>27.736229999999999</v>
      </c>
      <c r="L292" s="2">
        <v>2.2440000000000002E-2</v>
      </c>
      <c r="M292" s="2">
        <v>-26422.400000000001</v>
      </c>
      <c r="N292" s="2">
        <v>-25</v>
      </c>
      <c r="O292" s="2" t="s">
        <v>24</v>
      </c>
      <c r="P292" s="2">
        <v>463.14</v>
      </c>
      <c r="Q292" s="3">
        <v>39728.944780092592</v>
      </c>
    </row>
    <row r="293" spans="1:18" s="2" customFormat="1" x14ac:dyDescent="0.2">
      <c r="A293" s="2" t="s">
        <v>361</v>
      </c>
      <c r="B293" s="2">
        <v>1.8905400000000001</v>
      </c>
      <c r="C293" s="2">
        <v>133.51320000000001</v>
      </c>
      <c r="D293" s="2">
        <v>23.615680000000001</v>
      </c>
      <c r="E293" s="2">
        <v>522.21860000000004</v>
      </c>
      <c r="F293" s="2">
        <v>3.7400000000000003E-2</v>
      </c>
      <c r="G293" s="2">
        <v>88.188910000000007</v>
      </c>
      <c r="H293" s="2">
        <v>5.8305300000000004</v>
      </c>
      <c r="I293" s="2">
        <v>10.67835</v>
      </c>
      <c r="J293" s="2">
        <v>0.93293999999999999</v>
      </c>
      <c r="K293" s="2">
        <v>23.96031</v>
      </c>
      <c r="L293" s="2">
        <v>0.1197</v>
      </c>
      <c r="M293" s="2">
        <v>-26425</v>
      </c>
      <c r="N293" s="2">
        <v>-25</v>
      </c>
      <c r="O293" s="2" t="s">
        <v>24</v>
      </c>
      <c r="P293" s="2">
        <v>459.15</v>
      </c>
      <c r="Q293" s="3">
        <v>39728.947754629633</v>
      </c>
    </row>
    <row r="294" spans="1:18" s="2" customFormat="1" x14ac:dyDescent="0.2">
      <c r="A294" s="2" t="s">
        <v>43</v>
      </c>
      <c r="B294" s="2">
        <v>54.492660000000001</v>
      </c>
      <c r="C294" s="2">
        <v>1.36459</v>
      </c>
      <c r="D294" s="2">
        <v>226.72229999999999</v>
      </c>
      <c r="E294" s="2">
        <v>663.19169999999997</v>
      </c>
      <c r="F294" s="2">
        <v>2.2156099999999999</v>
      </c>
      <c r="G294" s="2">
        <v>9.2874199999999991</v>
      </c>
      <c r="H294" s="2">
        <v>0.41114000000000001</v>
      </c>
      <c r="I294" s="2">
        <v>0.29848000000000002</v>
      </c>
      <c r="J294" s="2">
        <v>-2.4039999999999999E-2</v>
      </c>
      <c r="K294" s="2">
        <v>1.1238699999999999</v>
      </c>
      <c r="L294" s="2">
        <v>6.6710000000000005E-2</v>
      </c>
      <c r="M294" s="2">
        <v>-26408</v>
      </c>
      <c r="N294" s="2">
        <v>-28</v>
      </c>
      <c r="O294" s="2" t="s">
        <v>24</v>
      </c>
      <c r="P294" s="2">
        <v>523.27</v>
      </c>
      <c r="Q294" s="3">
        <v>39728.95076388889</v>
      </c>
    </row>
    <row r="295" spans="1:18" s="2" customFormat="1" x14ac:dyDescent="0.2">
      <c r="A295" s="2" t="s">
        <v>45</v>
      </c>
      <c r="B295" s="2">
        <v>53.37379</v>
      </c>
      <c r="C295" s="2">
        <v>3.9477500000000001</v>
      </c>
      <c r="D295" s="2">
        <v>223.7159</v>
      </c>
      <c r="E295" s="2">
        <v>657.68349999999998</v>
      </c>
      <c r="F295" s="2">
        <v>2.3179500000000002</v>
      </c>
      <c r="G295" s="2">
        <v>11.448729999999999</v>
      </c>
      <c r="H295" s="2">
        <v>0.46610000000000001</v>
      </c>
      <c r="I295" s="2">
        <v>0.61846999999999996</v>
      </c>
      <c r="J295" s="2">
        <v>1.7999999999999999E-2</v>
      </c>
      <c r="K295" s="2">
        <v>1.2708600000000001</v>
      </c>
      <c r="L295" s="2">
        <v>-4.2799999999999998E-2</v>
      </c>
      <c r="M295" s="2">
        <v>-26406.3</v>
      </c>
      <c r="N295" s="2">
        <v>-28</v>
      </c>
      <c r="O295" s="2" t="s">
        <v>24</v>
      </c>
      <c r="P295" s="2">
        <v>525.55999999999995</v>
      </c>
      <c r="Q295" s="3">
        <v>39728.953946759262</v>
      </c>
    </row>
    <row r="296" spans="1:18" s="2" customFormat="1" x14ac:dyDescent="0.2">
      <c r="A296" s="2" t="s">
        <v>46</v>
      </c>
      <c r="B296" s="2">
        <v>41.66733</v>
      </c>
      <c r="C296" s="2">
        <v>38.320839999999997</v>
      </c>
      <c r="D296" s="2">
        <v>170.4194</v>
      </c>
      <c r="E296" s="2">
        <v>630.92729999999995</v>
      </c>
      <c r="F296" s="2">
        <v>1.7921400000000001</v>
      </c>
      <c r="G296" s="2">
        <v>40.26961</v>
      </c>
      <c r="H296" s="2">
        <v>1.54417</v>
      </c>
      <c r="I296" s="2">
        <v>3.0623900000000002</v>
      </c>
      <c r="J296" s="2">
        <v>0.18109</v>
      </c>
      <c r="K296" s="2">
        <v>5.3245500000000003</v>
      </c>
      <c r="L296" s="2">
        <v>7.3039999999999994E-2</v>
      </c>
      <c r="M296" s="2">
        <v>-26404.7</v>
      </c>
      <c r="N296" s="2">
        <v>-28</v>
      </c>
      <c r="O296" s="2" t="s">
        <v>24</v>
      </c>
      <c r="P296" s="2">
        <v>527.85</v>
      </c>
      <c r="Q296" s="3">
        <v>39728.956932870373</v>
      </c>
    </row>
    <row r="297" spans="1:18" s="2" customFormat="1" x14ac:dyDescent="0.2">
      <c r="A297" s="2" t="s">
        <v>47</v>
      </c>
      <c r="B297" s="2">
        <v>27.493179999999999</v>
      </c>
      <c r="C297" s="2">
        <v>3.8644799999999999</v>
      </c>
      <c r="D297" s="2">
        <v>225.00399999999999</v>
      </c>
      <c r="E297" s="2">
        <v>692.19680000000005</v>
      </c>
      <c r="F297" s="2">
        <v>2.3067600000000001</v>
      </c>
      <c r="G297" s="2">
        <v>10.496420000000001</v>
      </c>
      <c r="H297" s="2">
        <v>0.61861999999999995</v>
      </c>
      <c r="I297" s="2">
        <v>0.40332000000000001</v>
      </c>
      <c r="J297" s="2">
        <v>6.9029999999999994E-2</v>
      </c>
      <c r="K297" s="2">
        <v>1.24139</v>
      </c>
      <c r="L297" s="2">
        <v>5.1650000000000001E-2</v>
      </c>
      <c r="M297" s="2">
        <v>-26403</v>
      </c>
      <c r="N297" s="2">
        <v>-28</v>
      </c>
      <c r="O297" s="2" t="s">
        <v>24</v>
      </c>
      <c r="P297" s="2">
        <v>530.14</v>
      </c>
      <c r="Q297" s="3">
        <v>39728.95994212963</v>
      </c>
    </row>
    <row r="298" spans="1:18" s="2" customFormat="1" x14ac:dyDescent="0.2">
      <c r="A298" s="2" t="s">
        <v>48</v>
      </c>
      <c r="B298" s="2">
        <v>0.12074</v>
      </c>
      <c r="C298" s="2">
        <v>242.95769999999999</v>
      </c>
      <c r="D298" s="2">
        <v>1.11043</v>
      </c>
      <c r="E298" s="2">
        <v>367.80869999999999</v>
      </c>
      <c r="F298" s="2">
        <v>7.4700000000000001E-3</v>
      </c>
      <c r="G298" s="2">
        <v>9.3247900000000001</v>
      </c>
      <c r="H298" s="2">
        <v>1.2257199999999999</v>
      </c>
      <c r="I298" s="2">
        <v>1.8157700000000001</v>
      </c>
      <c r="J298" s="2">
        <v>1.48332</v>
      </c>
      <c r="K298" s="2">
        <v>81.233400000000003</v>
      </c>
      <c r="L298" s="2">
        <v>0.88349999999999995</v>
      </c>
      <c r="M298" s="2">
        <v>-27203</v>
      </c>
      <c r="N298" s="2">
        <v>-26</v>
      </c>
      <c r="O298" s="2" t="s">
        <v>24</v>
      </c>
      <c r="P298" s="2">
        <v>572.83000000000004</v>
      </c>
      <c r="Q298" s="3">
        <v>39728.962962962964</v>
      </c>
    </row>
    <row r="299" spans="1:18" s="2" customFormat="1" x14ac:dyDescent="0.2">
      <c r="A299" s="2" t="s">
        <v>50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 t="s">
        <v>412</v>
      </c>
      <c r="N299" s="2" t="s">
        <v>412</v>
      </c>
      <c r="O299" s="2" t="s">
        <v>24</v>
      </c>
      <c r="P299" s="2">
        <v>29719.86</v>
      </c>
      <c r="Q299" s="3">
        <v>39728.834803240738</v>
      </c>
    </row>
    <row r="300" spans="1:18" s="2" customFormat="1" x14ac:dyDescent="0.2">
      <c r="A300" s="2" t="s">
        <v>51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 t="s">
        <v>412</v>
      </c>
      <c r="N300" s="2" t="s">
        <v>412</v>
      </c>
      <c r="O300" s="2" t="s">
        <v>24</v>
      </c>
      <c r="P300" s="2">
        <v>29719.86</v>
      </c>
      <c r="Q300" s="3">
        <v>39728.834803240738</v>
      </c>
    </row>
    <row r="302" spans="1:18" s="2" customFormat="1" x14ac:dyDescent="0.2">
      <c r="A302" s="2" t="s">
        <v>24</v>
      </c>
      <c r="B302" s="2" t="s">
        <v>399</v>
      </c>
      <c r="C302" s="2" t="s">
        <v>400</v>
      </c>
      <c r="D302" s="2" t="s">
        <v>401</v>
      </c>
      <c r="E302" s="2" t="s">
        <v>402</v>
      </c>
      <c r="F302" s="2" t="s">
        <v>403</v>
      </c>
      <c r="G302" s="2" t="s">
        <v>404</v>
      </c>
      <c r="H302" s="2" t="s">
        <v>405</v>
      </c>
      <c r="I302" s="2" t="s">
        <v>406</v>
      </c>
      <c r="J302" s="2" t="s">
        <v>407</v>
      </c>
      <c r="K302" s="2" t="s">
        <v>408</v>
      </c>
      <c r="L302" s="2" t="s">
        <v>409</v>
      </c>
      <c r="M302" s="2" t="s">
        <v>13</v>
      </c>
      <c r="N302" s="2" t="s">
        <v>14</v>
      </c>
      <c r="O302" s="2" t="s">
        <v>15</v>
      </c>
      <c r="P302" s="2" t="s">
        <v>18</v>
      </c>
      <c r="Q302" s="2" t="s">
        <v>21</v>
      </c>
      <c r="R302" s="2" t="s">
        <v>22</v>
      </c>
    </row>
    <row r="303" spans="1:18" s="2" customFormat="1" x14ac:dyDescent="0.2">
      <c r="A303" s="2" t="s">
        <v>23</v>
      </c>
      <c r="B303" s="2">
        <v>23.523250000000001</v>
      </c>
      <c r="C303" s="2">
        <v>3.1174300000000001</v>
      </c>
      <c r="D303" s="2">
        <v>301.41300000000001</v>
      </c>
      <c r="E303" s="2">
        <v>488.59190000000001</v>
      </c>
      <c r="F303" s="2">
        <v>1.65364</v>
      </c>
      <c r="G303" s="2">
        <v>54.687660000000001</v>
      </c>
      <c r="H303" s="2">
        <v>0.51590999999999998</v>
      </c>
      <c r="I303" s="2">
        <v>1.83874</v>
      </c>
      <c r="J303" s="2">
        <v>1E-3</v>
      </c>
      <c r="K303" s="2">
        <v>7.3123500000000003</v>
      </c>
      <c r="L303" s="2">
        <v>0.13017999999999999</v>
      </c>
      <c r="M303" s="2">
        <v>-13850</v>
      </c>
      <c r="N303" s="2">
        <v>-768</v>
      </c>
      <c r="O303" s="2">
        <v>-91</v>
      </c>
      <c r="P303" s="2" t="s">
        <v>364</v>
      </c>
      <c r="Q303" s="2">
        <v>1</v>
      </c>
      <c r="R303" s="3">
        <v>39735.551585648151</v>
      </c>
    </row>
    <row r="304" spans="1:18" s="2" customFormat="1" x14ac:dyDescent="0.2">
      <c r="A304" s="2" t="s">
        <v>26</v>
      </c>
      <c r="B304" s="2">
        <v>23.57563</v>
      </c>
      <c r="C304" s="2">
        <v>0.20530000000000001</v>
      </c>
      <c r="D304" s="2">
        <v>324.86059999999998</v>
      </c>
      <c r="E304" s="2">
        <v>502.60359999999997</v>
      </c>
      <c r="F304" s="2">
        <v>1.7464200000000001</v>
      </c>
      <c r="G304" s="2">
        <v>56.797249999999998</v>
      </c>
      <c r="H304" s="2">
        <v>0.52783999999999998</v>
      </c>
      <c r="I304" s="2">
        <v>0.74902999999999997</v>
      </c>
      <c r="J304" s="2">
        <v>8.4620000000000001E-2</v>
      </c>
      <c r="K304" s="2">
        <v>4.3947599999999998</v>
      </c>
      <c r="L304" s="2">
        <v>0.15648000000000001</v>
      </c>
      <c r="M304" s="2">
        <v>-13856.3</v>
      </c>
      <c r="N304" s="2">
        <v>-771</v>
      </c>
      <c r="O304" s="2">
        <v>-91</v>
      </c>
      <c r="P304" s="2" t="s">
        <v>364</v>
      </c>
      <c r="Q304" s="2">
        <v>2</v>
      </c>
      <c r="R304" s="3">
        <v>39735.554872685185</v>
      </c>
    </row>
    <row r="305" spans="1:18" s="2" customFormat="1" x14ac:dyDescent="0.2">
      <c r="A305" s="2" t="s">
        <v>27</v>
      </c>
      <c r="B305" s="2">
        <v>23.491250000000001</v>
      </c>
      <c r="C305" s="2">
        <v>0.14147000000000001</v>
      </c>
      <c r="D305" s="2">
        <v>328.25170000000003</v>
      </c>
      <c r="E305" s="2">
        <v>506.95310000000001</v>
      </c>
      <c r="F305" s="2">
        <v>1.68896</v>
      </c>
      <c r="G305" s="2">
        <v>57.68085</v>
      </c>
      <c r="H305" s="2">
        <v>0.48277999999999999</v>
      </c>
      <c r="I305" s="2">
        <v>0.31190000000000001</v>
      </c>
      <c r="J305" s="2">
        <v>5.6210000000000003E-2</v>
      </c>
      <c r="K305" s="2">
        <v>3.6988500000000002</v>
      </c>
      <c r="L305" s="2">
        <v>9.7650000000000001E-2</v>
      </c>
      <c r="M305" s="2">
        <v>-13862.7</v>
      </c>
      <c r="N305" s="2">
        <v>-774</v>
      </c>
      <c r="O305" s="2">
        <v>-91</v>
      </c>
      <c r="P305" s="2" t="s">
        <v>364</v>
      </c>
      <c r="Q305" s="2">
        <v>3</v>
      </c>
      <c r="R305" s="3">
        <v>39735.557881944442</v>
      </c>
    </row>
    <row r="306" spans="1:18" s="2" customFormat="1" x14ac:dyDescent="0.2">
      <c r="A306" s="2" t="s">
        <v>28</v>
      </c>
      <c r="B306" s="2">
        <v>16.586480000000002</v>
      </c>
      <c r="C306" s="2">
        <v>0.68106999999999995</v>
      </c>
      <c r="D306" s="2">
        <v>338.71260000000001</v>
      </c>
      <c r="E306" s="2">
        <v>462.36509999999998</v>
      </c>
      <c r="F306" s="2">
        <v>0.95523000000000002</v>
      </c>
      <c r="G306" s="2">
        <v>66.132189999999994</v>
      </c>
      <c r="H306" s="2">
        <v>1.2917700000000001</v>
      </c>
      <c r="I306" s="2">
        <v>5.4709899999999996</v>
      </c>
      <c r="J306" s="2">
        <v>6.0220000000000003E-2</v>
      </c>
      <c r="K306" s="2">
        <v>12.99863</v>
      </c>
      <c r="L306" s="2">
        <v>0.17527000000000001</v>
      </c>
      <c r="M306" s="2">
        <v>-13869</v>
      </c>
      <c r="N306" s="2">
        <v>-777</v>
      </c>
      <c r="O306" s="2">
        <v>-91</v>
      </c>
      <c r="P306" s="2" t="s">
        <v>364</v>
      </c>
      <c r="Q306" s="2">
        <v>4</v>
      </c>
      <c r="R306" s="3">
        <v>39735.560879629629</v>
      </c>
    </row>
    <row r="307" spans="1:18" s="2" customFormat="1" x14ac:dyDescent="0.2">
      <c r="A307" s="2" t="s">
        <v>30</v>
      </c>
      <c r="B307" s="2">
        <v>4.3909999999999998E-2</v>
      </c>
      <c r="C307" s="2">
        <v>214.70939999999999</v>
      </c>
      <c r="D307" s="2">
        <v>0.15826999999999999</v>
      </c>
      <c r="E307" s="2">
        <v>332.95589999999999</v>
      </c>
      <c r="F307" s="2">
        <v>2.1250000000000002E-2</v>
      </c>
      <c r="G307" s="2">
        <v>0.21573999999999999</v>
      </c>
      <c r="H307" s="2">
        <v>2.15795</v>
      </c>
      <c r="I307" s="2">
        <v>0.82181000000000004</v>
      </c>
      <c r="J307" s="2">
        <v>0.80271999999999999</v>
      </c>
      <c r="K307" s="2">
        <v>108.28230000000001</v>
      </c>
      <c r="L307" s="2">
        <v>2.4115600000000001</v>
      </c>
      <c r="M307" s="2">
        <v>-13876</v>
      </c>
      <c r="N307" s="2">
        <v>-788</v>
      </c>
      <c r="O307" s="2">
        <v>-90</v>
      </c>
      <c r="P307" s="2" t="s">
        <v>365</v>
      </c>
      <c r="Q307" s="2">
        <v>5</v>
      </c>
      <c r="R307" s="3">
        <v>39735.563969907409</v>
      </c>
    </row>
    <row r="308" spans="1:18" s="2" customFormat="1" x14ac:dyDescent="0.2">
      <c r="A308" s="2" t="s">
        <v>32</v>
      </c>
      <c r="B308" s="2">
        <v>7.3000000000000001E-3</v>
      </c>
      <c r="C308" s="2">
        <v>217.5077</v>
      </c>
      <c r="D308" s="2">
        <v>0.23677999999999999</v>
      </c>
      <c r="E308" s="2">
        <v>333.54329999999999</v>
      </c>
      <c r="F308" s="2">
        <v>6.2500000000000003E-3</v>
      </c>
      <c r="G308" s="2">
        <v>0.17849999999999999</v>
      </c>
      <c r="H308" s="2">
        <v>1.17771</v>
      </c>
      <c r="I308" s="2">
        <v>0.91446000000000005</v>
      </c>
      <c r="J308" s="2">
        <v>0.73128000000000004</v>
      </c>
      <c r="K308" s="2">
        <v>108.03879999999999</v>
      </c>
      <c r="L308" s="2">
        <v>2.2892199999999998</v>
      </c>
      <c r="M308" s="2">
        <v>-13891</v>
      </c>
      <c r="N308" s="2">
        <v>-800.5</v>
      </c>
      <c r="O308" s="2">
        <v>-90</v>
      </c>
      <c r="P308" s="2" t="s">
        <v>365</v>
      </c>
      <c r="Q308" s="2">
        <v>6</v>
      </c>
      <c r="R308" s="3">
        <v>39735.567175925928</v>
      </c>
    </row>
    <row r="309" spans="1:18" s="2" customFormat="1" x14ac:dyDescent="0.2">
      <c r="A309" s="2" t="s">
        <v>33</v>
      </c>
      <c r="B309" s="2">
        <v>3.6459999999999999E-2</v>
      </c>
      <c r="C309" s="2">
        <v>219.5592</v>
      </c>
      <c r="D309" s="2">
        <v>6.9779999999999995E-2</v>
      </c>
      <c r="E309" s="2">
        <v>334.625</v>
      </c>
      <c r="F309" s="2">
        <v>0.02</v>
      </c>
      <c r="G309" s="2">
        <v>6.1010000000000002E-2</v>
      </c>
      <c r="H309" s="2">
        <v>0.74448999999999999</v>
      </c>
      <c r="I309" s="2">
        <v>0.65683000000000002</v>
      </c>
      <c r="J309" s="2">
        <v>0.68938999999999995</v>
      </c>
      <c r="K309" s="2">
        <v>107.7272</v>
      </c>
      <c r="L309" s="2">
        <v>2.0569700000000002</v>
      </c>
      <c r="M309" s="2">
        <v>-13906</v>
      </c>
      <c r="N309" s="2">
        <v>-813</v>
      </c>
      <c r="O309" s="2">
        <v>-90</v>
      </c>
      <c r="P309" s="2" t="s">
        <v>365</v>
      </c>
      <c r="Q309" s="2">
        <v>7</v>
      </c>
      <c r="R309" s="3">
        <v>39735.570185185185</v>
      </c>
    </row>
    <row r="310" spans="1:18" s="2" customFormat="1" x14ac:dyDescent="0.2">
      <c r="A310" s="2" t="s">
        <v>36</v>
      </c>
      <c r="B310" s="2">
        <v>-5.8979999999999998E-2</v>
      </c>
      <c r="C310" s="2">
        <v>212.89850000000001</v>
      </c>
      <c r="D310" s="2">
        <v>7.79E-3</v>
      </c>
      <c r="E310" s="2">
        <v>337.71080000000001</v>
      </c>
      <c r="F310" s="2">
        <v>-2.7570000000000001E-2</v>
      </c>
      <c r="G310" s="2">
        <v>-3.7339999999999998E-2</v>
      </c>
      <c r="H310" s="2">
        <v>0.90556000000000003</v>
      </c>
      <c r="I310" s="2">
        <v>0.49037999999999998</v>
      </c>
      <c r="J310" s="2">
        <v>0.72126999999999997</v>
      </c>
      <c r="K310" s="2">
        <v>106.9542</v>
      </c>
      <c r="L310" s="2">
        <v>2.2350099999999999</v>
      </c>
      <c r="M310" s="2">
        <v>-13613</v>
      </c>
      <c r="N310" s="2">
        <v>-716</v>
      </c>
      <c r="O310" s="2">
        <v>-95</v>
      </c>
      <c r="P310" s="2" t="s">
        <v>366</v>
      </c>
      <c r="Q310" s="2">
        <v>8</v>
      </c>
      <c r="R310" s="3">
        <v>39735.573310185187</v>
      </c>
    </row>
    <row r="311" spans="1:18" s="2" customFormat="1" x14ac:dyDescent="0.2">
      <c r="A311" s="2" t="s">
        <v>38</v>
      </c>
      <c r="B311" s="2">
        <v>7.0800000000000002E-2</v>
      </c>
      <c r="C311" s="2">
        <v>212.02350000000001</v>
      </c>
      <c r="D311" s="2">
        <v>0.20383999999999999</v>
      </c>
      <c r="E311" s="2">
        <v>339.86439999999999</v>
      </c>
      <c r="F311" s="2">
        <v>4.6379999999999998E-2</v>
      </c>
      <c r="G311" s="2">
        <v>6.5180000000000002E-2</v>
      </c>
      <c r="H311" s="2">
        <v>1.05968</v>
      </c>
      <c r="I311" s="2">
        <v>0.19818</v>
      </c>
      <c r="J311" s="2">
        <v>0.72001000000000004</v>
      </c>
      <c r="K311" s="2">
        <v>106.5427</v>
      </c>
      <c r="L311" s="2">
        <v>2.1388099999999999</v>
      </c>
      <c r="M311" s="2">
        <v>-13605.3</v>
      </c>
      <c r="N311" s="2">
        <v>-726</v>
      </c>
      <c r="O311" s="2">
        <v>-95</v>
      </c>
      <c r="P311" s="2" t="s">
        <v>366</v>
      </c>
      <c r="Q311" s="2">
        <v>9</v>
      </c>
      <c r="R311" s="3">
        <v>39735.576504629629</v>
      </c>
    </row>
    <row r="312" spans="1:18" s="2" customFormat="1" x14ac:dyDescent="0.2">
      <c r="A312" s="2" t="s">
        <v>354</v>
      </c>
      <c r="B312" s="2">
        <v>1.6500000000000001E-2</v>
      </c>
      <c r="C312" s="2">
        <v>202.5446</v>
      </c>
      <c r="D312" s="2">
        <v>1.0793900000000001</v>
      </c>
      <c r="E312" s="2">
        <v>330.42880000000002</v>
      </c>
      <c r="F312" s="2">
        <v>-6.2700000000000004E-3</v>
      </c>
      <c r="G312" s="2">
        <v>2.4580000000000001E-2</v>
      </c>
      <c r="H312" s="2">
        <v>2.0517699999999999</v>
      </c>
      <c r="I312" s="2">
        <v>4.1828000000000003</v>
      </c>
      <c r="J312" s="2">
        <v>0.64758000000000004</v>
      </c>
      <c r="K312" s="2">
        <v>112.39700000000001</v>
      </c>
      <c r="L312" s="2">
        <v>2.3111000000000002</v>
      </c>
      <c r="M312" s="2">
        <v>-13597.7</v>
      </c>
      <c r="N312" s="2">
        <v>-736</v>
      </c>
      <c r="O312" s="2">
        <v>-95</v>
      </c>
      <c r="P312" s="2" t="s">
        <v>366</v>
      </c>
      <c r="Q312" s="2">
        <v>10</v>
      </c>
      <c r="R312" s="3">
        <v>39735.579502314817</v>
      </c>
    </row>
    <row r="313" spans="1:18" s="2" customFormat="1" x14ac:dyDescent="0.2">
      <c r="A313" s="2" t="s">
        <v>355</v>
      </c>
      <c r="B313" s="2">
        <v>1.464E-2</v>
      </c>
      <c r="C313" s="2">
        <v>206.4854</v>
      </c>
      <c r="D313" s="2">
        <v>0.31592999999999999</v>
      </c>
      <c r="E313" s="2">
        <v>338.67079999999999</v>
      </c>
      <c r="F313" s="2">
        <v>7.0199999999999999E-2</v>
      </c>
      <c r="G313" s="2">
        <v>-4.1610000000000001E-2</v>
      </c>
      <c r="H313" s="2">
        <v>1.5426599999999999</v>
      </c>
      <c r="I313" s="2">
        <v>0.82167999999999997</v>
      </c>
      <c r="J313" s="2">
        <v>0.71967999999999999</v>
      </c>
      <c r="K313" s="2">
        <v>108.13200000000001</v>
      </c>
      <c r="L313" s="2">
        <v>2.0787900000000001</v>
      </c>
      <c r="M313" s="2">
        <v>-13590</v>
      </c>
      <c r="N313" s="2">
        <v>-746</v>
      </c>
      <c r="O313" s="2">
        <v>-95</v>
      </c>
      <c r="P313" s="2" t="s">
        <v>366</v>
      </c>
      <c r="Q313" s="2">
        <v>11</v>
      </c>
      <c r="R313" s="3">
        <v>39735.582488425927</v>
      </c>
    </row>
    <row r="314" spans="1:18" s="2" customFormat="1" x14ac:dyDescent="0.2">
      <c r="A314" s="2" t="s">
        <v>39</v>
      </c>
      <c r="B314" s="2">
        <v>22.49765</v>
      </c>
      <c r="C314" s="2">
        <v>21.710989999999999</v>
      </c>
      <c r="D314" s="2">
        <v>301.49829999999997</v>
      </c>
      <c r="E314" s="2">
        <v>485.02910000000003</v>
      </c>
      <c r="F314" s="2">
        <v>2.2230799999999999</v>
      </c>
      <c r="G314" s="2">
        <v>51.864269999999998</v>
      </c>
      <c r="H314" s="2">
        <v>0.15348000000000001</v>
      </c>
      <c r="I314" s="2">
        <v>1.28982</v>
      </c>
      <c r="J314" s="2">
        <v>7.5889999999999999E-2</v>
      </c>
      <c r="K314" s="2">
        <v>13.86121</v>
      </c>
      <c r="L314" s="2">
        <v>0.18004000000000001</v>
      </c>
      <c r="M314" s="2">
        <v>-13626</v>
      </c>
      <c r="N314" s="2">
        <v>-1089</v>
      </c>
      <c r="O314" s="2">
        <v>-90</v>
      </c>
      <c r="P314" s="2" t="s">
        <v>367</v>
      </c>
      <c r="Q314" s="2">
        <v>12</v>
      </c>
      <c r="R314" s="3">
        <v>39735.58556712963</v>
      </c>
    </row>
    <row r="315" spans="1:18" s="2" customFormat="1" x14ac:dyDescent="0.2">
      <c r="A315" s="2" t="s">
        <v>41</v>
      </c>
      <c r="B315" s="2">
        <v>17.605</v>
      </c>
      <c r="C315" s="2">
        <v>0.12501999999999999</v>
      </c>
      <c r="D315" s="2">
        <v>353.56880000000001</v>
      </c>
      <c r="E315" s="2">
        <v>484.24869999999999</v>
      </c>
      <c r="F315" s="2">
        <v>1.2902499999999999</v>
      </c>
      <c r="G315" s="2">
        <v>67.712909999999994</v>
      </c>
      <c r="H315" s="2">
        <v>-6.9000000000000006E-2</v>
      </c>
      <c r="I315" s="2">
        <v>0.11133</v>
      </c>
      <c r="J315" s="2">
        <v>-3.0880000000000001E-2</v>
      </c>
      <c r="K315" s="2">
        <v>4.00054</v>
      </c>
      <c r="L315" s="2">
        <v>5.7509999999999999E-2</v>
      </c>
      <c r="M315" s="2">
        <v>-13632.5</v>
      </c>
      <c r="N315" s="2">
        <v>-1091.5</v>
      </c>
      <c r="O315" s="2">
        <v>-90</v>
      </c>
      <c r="P315" s="2" t="s">
        <v>367</v>
      </c>
      <c r="Q315" s="2">
        <v>13</v>
      </c>
      <c r="R315" s="3">
        <v>39735.588819444441</v>
      </c>
    </row>
    <row r="316" spans="1:18" s="2" customFormat="1" x14ac:dyDescent="0.2">
      <c r="A316" s="2" t="s">
        <v>42</v>
      </c>
      <c r="B316" s="2">
        <v>22.986360000000001</v>
      </c>
      <c r="C316" s="2">
        <v>1.8756699999999999</v>
      </c>
      <c r="D316" s="2">
        <v>294.7826</v>
      </c>
      <c r="E316" s="2">
        <v>463.0154</v>
      </c>
      <c r="F316" s="2">
        <v>2.8323299999999998</v>
      </c>
      <c r="G316" s="2">
        <v>48.53492</v>
      </c>
      <c r="H316" s="2">
        <v>8.2748500000000007</v>
      </c>
      <c r="I316" s="2">
        <v>15.047409999999999</v>
      </c>
      <c r="J316" s="2">
        <v>1.0880000000000001E-2</v>
      </c>
      <c r="K316" s="2">
        <v>28.91422</v>
      </c>
      <c r="L316" s="2">
        <v>0.30008000000000001</v>
      </c>
      <c r="M316" s="2">
        <v>-13639</v>
      </c>
      <c r="N316" s="2">
        <v>-1094</v>
      </c>
      <c r="O316" s="2">
        <v>-90</v>
      </c>
      <c r="P316" s="2" t="s">
        <v>367</v>
      </c>
      <c r="Q316" s="2">
        <v>14</v>
      </c>
      <c r="R316" s="3">
        <v>39735.591840277775</v>
      </c>
    </row>
    <row r="317" spans="1:18" s="2" customFormat="1" x14ac:dyDescent="0.2">
      <c r="A317" s="2" t="s">
        <v>359</v>
      </c>
      <c r="B317" s="2">
        <v>21.992249999999999</v>
      </c>
      <c r="C317" s="2">
        <v>1.1854499999999999</v>
      </c>
      <c r="D317" s="2">
        <v>323.61259999999999</v>
      </c>
      <c r="E317" s="2">
        <v>484.83600000000001</v>
      </c>
      <c r="F317" s="2">
        <v>2.40727</v>
      </c>
      <c r="G317" s="2">
        <v>54.296329999999998</v>
      </c>
      <c r="H317" s="2">
        <v>1.0887800000000001</v>
      </c>
      <c r="I317" s="2">
        <v>5.7409800000000004</v>
      </c>
      <c r="J317" s="2">
        <v>6.2770000000000006E-2</v>
      </c>
      <c r="K317" s="2">
        <v>11.21462</v>
      </c>
      <c r="L317" s="2">
        <v>0.25508999999999998</v>
      </c>
      <c r="M317" s="2">
        <v>-13645.5</v>
      </c>
      <c r="N317" s="2">
        <v>-1096.5</v>
      </c>
      <c r="O317" s="2">
        <v>-90</v>
      </c>
      <c r="P317" s="2" t="s">
        <v>367</v>
      </c>
      <c r="Q317" s="2">
        <v>15</v>
      </c>
      <c r="R317" s="3">
        <v>39735.594861111109</v>
      </c>
    </row>
    <row r="318" spans="1:18" s="2" customFormat="1" x14ac:dyDescent="0.2">
      <c r="A318" s="2" t="s">
        <v>360</v>
      </c>
      <c r="B318" s="2">
        <v>16.131979999999999</v>
      </c>
      <c r="C318" s="2">
        <v>0.2626</v>
      </c>
      <c r="D318" s="2">
        <v>369.00130000000001</v>
      </c>
      <c r="E318" s="2">
        <v>474.45960000000002</v>
      </c>
      <c r="F318" s="2">
        <v>1.4531400000000001</v>
      </c>
      <c r="G318" s="2">
        <v>67.686809999999994</v>
      </c>
      <c r="H318" s="2">
        <v>6.7449999999999996E-2</v>
      </c>
      <c r="I318" s="2">
        <v>0.49920999999999999</v>
      </c>
      <c r="J318" s="2">
        <v>-3.4639999999999997E-2</v>
      </c>
      <c r="K318" s="2">
        <v>3.9348800000000002</v>
      </c>
      <c r="L318" s="2">
        <v>0.16256999999999999</v>
      </c>
      <c r="M318" s="2">
        <v>-13652</v>
      </c>
      <c r="N318" s="2">
        <v>-1099</v>
      </c>
      <c r="O318" s="2">
        <v>-90</v>
      </c>
      <c r="P318" s="2" t="s">
        <v>367</v>
      </c>
      <c r="Q318" s="2">
        <v>16</v>
      </c>
      <c r="R318" s="3">
        <v>39735.597870370373</v>
      </c>
    </row>
    <row r="319" spans="1:18" s="2" customFormat="1" x14ac:dyDescent="0.2">
      <c r="A319" s="2" t="s">
        <v>43</v>
      </c>
      <c r="B319" s="2">
        <v>6.6250000000000003E-2</v>
      </c>
      <c r="C319" s="2">
        <v>219.2852</v>
      </c>
      <c r="D319" s="2">
        <v>0.17544999999999999</v>
      </c>
      <c r="E319" s="2">
        <v>330.82330000000002</v>
      </c>
      <c r="F319" s="2">
        <v>-1.0019999999999999E-2</v>
      </c>
      <c r="G319" s="2">
        <v>5.0000000000000001E-4</v>
      </c>
      <c r="H319" s="2">
        <v>1.0315000000000001</v>
      </c>
      <c r="I319" s="2">
        <v>1.06213</v>
      </c>
      <c r="J319" s="2">
        <v>0.72241999999999995</v>
      </c>
      <c r="K319" s="2">
        <v>107.1114</v>
      </c>
      <c r="L319" s="2">
        <v>2.1632099999999999</v>
      </c>
      <c r="M319" s="2">
        <v>-13802</v>
      </c>
      <c r="N319" s="2">
        <v>-1123</v>
      </c>
      <c r="O319" s="2">
        <v>-90</v>
      </c>
      <c r="P319" s="2" t="s">
        <v>368</v>
      </c>
      <c r="Q319" s="2">
        <v>17</v>
      </c>
      <c r="R319" s="3">
        <v>39735.600983796299</v>
      </c>
    </row>
    <row r="320" spans="1:18" s="2" customFormat="1" x14ac:dyDescent="0.2">
      <c r="A320" s="2" t="s">
        <v>45</v>
      </c>
      <c r="B320" s="2">
        <v>7.1389999999999995E-2</v>
      </c>
      <c r="C320" s="2">
        <v>219.13339999999999</v>
      </c>
      <c r="D320" s="2">
        <v>0.26321</v>
      </c>
      <c r="E320" s="2">
        <v>331.6189</v>
      </c>
      <c r="F320" s="2">
        <v>8.77E-3</v>
      </c>
      <c r="G320" s="2">
        <v>0.42784</v>
      </c>
      <c r="H320" s="2">
        <v>1.02186</v>
      </c>
      <c r="I320" s="2">
        <v>1.24658</v>
      </c>
      <c r="J320" s="2">
        <v>0.73211999999999999</v>
      </c>
      <c r="K320" s="2">
        <v>108.499</v>
      </c>
      <c r="L320" s="2">
        <v>2.2385899999999999</v>
      </c>
      <c r="M320" s="2">
        <v>-13803</v>
      </c>
      <c r="N320" s="2">
        <v>-1110.5</v>
      </c>
      <c r="O320" s="2">
        <v>-90</v>
      </c>
      <c r="P320" s="2" t="s">
        <v>368</v>
      </c>
      <c r="Q320" s="2">
        <v>18</v>
      </c>
      <c r="R320" s="3">
        <v>39735.604212962964</v>
      </c>
    </row>
    <row r="321" spans="1:18" s="2" customFormat="1" x14ac:dyDescent="0.2">
      <c r="A321" s="2" t="s">
        <v>46</v>
      </c>
      <c r="B321" s="2">
        <v>5.8250000000000003E-2</v>
      </c>
      <c r="C321" s="2">
        <v>199.88319999999999</v>
      </c>
      <c r="D321" s="2">
        <v>10.002700000000001</v>
      </c>
      <c r="E321" s="2">
        <v>340.87880000000001</v>
      </c>
      <c r="F321" s="2">
        <v>2.256E-2</v>
      </c>
      <c r="G321" s="2">
        <v>14.19134</v>
      </c>
      <c r="H321" s="2">
        <v>1.42842</v>
      </c>
      <c r="I321" s="2">
        <v>3.3441800000000002</v>
      </c>
      <c r="J321" s="2">
        <v>0.59594000000000003</v>
      </c>
      <c r="K321" s="2">
        <v>101.3031</v>
      </c>
      <c r="L321" s="2">
        <v>2.04318</v>
      </c>
      <c r="M321" s="2">
        <v>-13804</v>
      </c>
      <c r="N321" s="2">
        <v>-1098</v>
      </c>
      <c r="O321" s="2">
        <v>-90</v>
      </c>
      <c r="P321" s="2" t="s">
        <v>368</v>
      </c>
      <c r="Q321" s="2">
        <v>19</v>
      </c>
      <c r="R321" s="3">
        <v>39735.607222222221</v>
      </c>
    </row>
    <row r="322" spans="1:18" s="2" customFormat="1" x14ac:dyDescent="0.2">
      <c r="A322" s="2" t="s">
        <v>47</v>
      </c>
      <c r="B322" s="2">
        <v>3.5619999999999999E-2</v>
      </c>
      <c r="C322" s="2">
        <v>219.63589999999999</v>
      </c>
      <c r="D322" s="2">
        <v>1.5200000000000001E-3</v>
      </c>
      <c r="E322" s="2">
        <v>332.0034</v>
      </c>
      <c r="F322" s="2">
        <v>-1.128E-2</v>
      </c>
      <c r="G322" s="2">
        <v>9.2499999999999999E-2</v>
      </c>
      <c r="H322" s="2">
        <v>0.62485000000000002</v>
      </c>
      <c r="I322" s="2">
        <v>0.22952</v>
      </c>
      <c r="J322" s="2">
        <v>0.77810999999999997</v>
      </c>
      <c r="K322" s="2">
        <v>106.2932</v>
      </c>
      <c r="L322" s="2">
        <v>2.2288999999999999</v>
      </c>
      <c r="M322" s="2">
        <v>-13805</v>
      </c>
      <c r="N322" s="2">
        <v>-1085.5</v>
      </c>
      <c r="O322" s="2">
        <v>-90</v>
      </c>
      <c r="P322" s="2" t="s">
        <v>368</v>
      </c>
      <c r="Q322" s="2">
        <v>20</v>
      </c>
      <c r="R322" s="3">
        <v>39735.610208333332</v>
      </c>
    </row>
    <row r="323" spans="1:18" s="2" customFormat="1" x14ac:dyDescent="0.2">
      <c r="A323" s="2" t="s">
        <v>369</v>
      </c>
      <c r="B323" s="2">
        <v>4.4310000000000002E-2</v>
      </c>
      <c r="C323" s="2">
        <v>219.29990000000001</v>
      </c>
      <c r="D323" s="2">
        <v>0.11534</v>
      </c>
      <c r="E323" s="2">
        <v>330.75619999999998</v>
      </c>
      <c r="F323" s="2">
        <v>6.5180000000000002E-2</v>
      </c>
      <c r="G323" s="2">
        <v>5.5910000000000001E-2</v>
      </c>
      <c r="H323" s="2">
        <v>0.62690000000000001</v>
      </c>
      <c r="I323" s="2">
        <v>0.41517999999999999</v>
      </c>
      <c r="J323" s="2">
        <v>0.72150999999999998</v>
      </c>
      <c r="K323" s="2">
        <v>107.1313</v>
      </c>
      <c r="L323" s="2">
        <v>2.1739099999999998</v>
      </c>
      <c r="M323" s="2">
        <v>-13806</v>
      </c>
      <c r="N323" s="2">
        <v>-1073</v>
      </c>
      <c r="O323" s="2">
        <v>-90</v>
      </c>
      <c r="P323" s="2" t="s">
        <v>368</v>
      </c>
      <c r="Q323" s="2">
        <v>21</v>
      </c>
      <c r="R323" s="3">
        <v>39735.613217592596</v>
      </c>
    </row>
    <row r="324" spans="1:18" s="2" customFormat="1" x14ac:dyDescent="0.2">
      <c r="A324" s="2" t="s">
        <v>48</v>
      </c>
      <c r="B324" s="2">
        <v>3.7760000000000002E-2</v>
      </c>
      <c r="C324" s="2">
        <v>207.74160000000001</v>
      </c>
      <c r="D324" s="2">
        <v>0.12761</v>
      </c>
      <c r="E324" s="2">
        <v>314.66329999999999</v>
      </c>
      <c r="F324" s="2">
        <v>2.5100000000000001E-3</v>
      </c>
      <c r="G324" s="2">
        <v>0.25717000000000001</v>
      </c>
      <c r="H324" s="2">
        <v>0.80069999999999997</v>
      </c>
      <c r="I324" s="2">
        <v>0.49790000000000001</v>
      </c>
      <c r="J324" s="2">
        <v>0.73180000000000001</v>
      </c>
      <c r="K324" s="2">
        <v>98.716629999999995</v>
      </c>
      <c r="L324" s="2">
        <v>2.0807899999999999</v>
      </c>
      <c r="M324" s="2">
        <v>7512</v>
      </c>
      <c r="N324" s="2">
        <v>720</v>
      </c>
      <c r="O324" s="2">
        <v>-65</v>
      </c>
      <c r="P324" s="2" t="s">
        <v>370</v>
      </c>
      <c r="Q324" s="2">
        <v>22</v>
      </c>
      <c r="R324" s="3">
        <v>39735.616331018522</v>
      </c>
    </row>
    <row r="325" spans="1:18" s="2" customFormat="1" x14ac:dyDescent="0.2">
      <c r="A325" s="2" t="s">
        <v>50</v>
      </c>
      <c r="B325" s="2">
        <v>1.9810000000000001E-2</v>
      </c>
      <c r="C325" s="2">
        <v>207.73320000000001</v>
      </c>
      <c r="D325" s="2">
        <v>0.26325999999999999</v>
      </c>
      <c r="E325" s="2">
        <v>329.05970000000002</v>
      </c>
      <c r="F325" s="2">
        <v>1.755E-2</v>
      </c>
      <c r="G325" s="2">
        <v>7.8469999999999998E-2</v>
      </c>
      <c r="H325" s="2">
        <v>0.30010999999999999</v>
      </c>
      <c r="I325" s="2">
        <v>0.52807999999999999</v>
      </c>
      <c r="J325" s="2">
        <v>0.64829999999999999</v>
      </c>
      <c r="K325" s="2">
        <v>102.0543</v>
      </c>
      <c r="L325" s="2">
        <v>2.3883000000000001</v>
      </c>
      <c r="M325" s="2">
        <v>7503</v>
      </c>
      <c r="N325" s="2">
        <v>703.6</v>
      </c>
      <c r="O325" s="2">
        <v>-65</v>
      </c>
      <c r="P325" s="2" t="s">
        <v>370</v>
      </c>
      <c r="Q325" s="2">
        <v>23</v>
      </c>
      <c r="R325" s="3">
        <v>39735.61954861111</v>
      </c>
    </row>
    <row r="326" spans="1:18" s="2" customFormat="1" x14ac:dyDescent="0.2">
      <c r="A326" s="2" t="s">
        <v>51</v>
      </c>
      <c r="B326" s="2">
        <v>5.5840000000000001E-2</v>
      </c>
      <c r="C326" s="2">
        <v>207.3775</v>
      </c>
      <c r="D326" s="2">
        <v>0.28659000000000001</v>
      </c>
      <c r="E326" s="2">
        <v>326.61079999999998</v>
      </c>
      <c r="F326" s="2">
        <v>-3.2590000000000001E-2</v>
      </c>
      <c r="G326" s="2">
        <v>0.10730000000000001</v>
      </c>
      <c r="H326" s="2">
        <v>1.6393500000000001</v>
      </c>
      <c r="I326" s="2">
        <v>1.8428</v>
      </c>
      <c r="J326" s="2">
        <v>0.66271999999999998</v>
      </c>
      <c r="K326" s="2">
        <v>103.0351</v>
      </c>
      <c r="L326" s="2">
        <v>2.40462</v>
      </c>
      <c r="M326" s="2">
        <v>7494</v>
      </c>
      <c r="N326" s="2">
        <v>687.2</v>
      </c>
      <c r="O326" s="2">
        <v>-65</v>
      </c>
      <c r="P326" s="2" t="s">
        <v>370</v>
      </c>
      <c r="Q326" s="2">
        <v>24</v>
      </c>
      <c r="R326" s="3">
        <v>39735.622557870367</v>
      </c>
    </row>
    <row r="327" spans="1:18" s="2" customFormat="1" x14ac:dyDescent="0.2">
      <c r="A327" s="2" t="s">
        <v>52</v>
      </c>
      <c r="B327" s="2">
        <v>-1.2899999999999999E-3</v>
      </c>
      <c r="C327" s="2">
        <v>206.00190000000001</v>
      </c>
      <c r="D327" s="2">
        <v>0.31470999999999999</v>
      </c>
      <c r="E327" s="2">
        <v>325.11829999999998</v>
      </c>
      <c r="F327" s="2">
        <v>4.7640000000000002E-2</v>
      </c>
      <c r="G327" s="2">
        <v>0.1186</v>
      </c>
      <c r="H327" s="2">
        <v>1.8839999999999999</v>
      </c>
      <c r="I327" s="2">
        <v>2.4328099999999999</v>
      </c>
      <c r="J327" s="2">
        <v>0.68876999999999999</v>
      </c>
      <c r="K327" s="2">
        <v>103.50320000000001</v>
      </c>
      <c r="L327" s="2">
        <v>2.4789599999999998</v>
      </c>
      <c r="M327" s="2">
        <v>7485</v>
      </c>
      <c r="N327" s="2">
        <v>670.8</v>
      </c>
      <c r="O327" s="2">
        <v>-65</v>
      </c>
      <c r="P327" s="2" t="s">
        <v>370</v>
      </c>
      <c r="Q327" s="2">
        <v>25</v>
      </c>
      <c r="R327" s="3">
        <v>39735.625590277778</v>
      </c>
    </row>
    <row r="328" spans="1:18" s="2" customFormat="1" x14ac:dyDescent="0.2">
      <c r="A328" s="2" t="s">
        <v>371</v>
      </c>
      <c r="B328" s="2">
        <v>2.3449999999999999E-2</v>
      </c>
      <c r="C328" s="2">
        <v>206.65780000000001</v>
      </c>
      <c r="D328" s="2">
        <v>0.39795999999999998</v>
      </c>
      <c r="E328" s="2">
        <v>323.27659999999997</v>
      </c>
      <c r="F328" s="2">
        <v>1.6299999999999999E-2</v>
      </c>
      <c r="G328" s="2">
        <v>0.15118999999999999</v>
      </c>
      <c r="H328" s="2">
        <v>3.5451299999999999</v>
      </c>
      <c r="I328" s="2">
        <v>2.2082099999999998</v>
      </c>
      <c r="J328" s="2">
        <v>0.67547999999999997</v>
      </c>
      <c r="K328" s="2">
        <v>104.9312</v>
      </c>
      <c r="L328" s="2">
        <v>2.4024999999999999</v>
      </c>
      <c r="M328" s="2">
        <v>7476</v>
      </c>
      <c r="N328" s="2">
        <v>654.4</v>
      </c>
      <c r="O328" s="2">
        <v>-65</v>
      </c>
      <c r="P328" s="2" t="s">
        <v>370</v>
      </c>
      <c r="Q328" s="2">
        <v>26</v>
      </c>
      <c r="R328" s="3">
        <v>39735.628599537034</v>
      </c>
    </row>
    <row r="329" spans="1:18" s="2" customFormat="1" x14ac:dyDescent="0.2">
      <c r="A329" s="2" t="s">
        <v>372</v>
      </c>
      <c r="B329" s="2">
        <v>6.3499999999999997E-3</v>
      </c>
      <c r="C329" s="2">
        <v>210.13290000000001</v>
      </c>
      <c r="D329" s="2">
        <v>0.34354000000000001</v>
      </c>
      <c r="E329" s="2">
        <v>326.50819999999999</v>
      </c>
      <c r="F329" s="2">
        <v>2.5100000000000001E-3</v>
      </c>
      <c r="G329" s="2">
        <v>1.6299999999999999E-2</v>
      </c>
      <c r="H329" s="2">
        <v>4.5238399999999999</v>
      </c>
      <c r="I329" s="2">
        <v>0.81545999999999996</v>
      </c>
      <c r="J329" s="2">
        <v>0.80022000000000004</v>
      </c>
      <c r="K329" s="2">
        <v>101.34520000000001</v>
      </c>
      <c r="L329" s="2">
        <v>2.7460599999999999</v>
      </c>
      <c r="M329" s="2">
        <v>7467</v>
      </c>
      <c r="N329" s="2">
        <v>638</v>
      </c>
      <c r="O329" s="2">
        <v>-65</v>
      </c>
      <c r="P329" s="2" t="s">
        <v>370</v>
      </c>
      <c r="Q329" s="2">
        <v>27</v>
      </c>
      <c r="R329" s="3">
        <v>39735.631620370368</v>
      </c>
    </row>
    <row r="330" spans="1:18" s="2" customFormat="1" x14ac:dyDescent="0.2">
      <c r="A330" s="2" t="s">
        <v>53</v>
      </c>
      <c r="B330" s="2">
        <v>6.762E-2</v>
      </c>
      <c r="C330" s="2">
        <v>211.54130000000001</v>
      </c>
      <c r="D330" s="2">
        <v>0.19766</v>
      </c>
      <c r="E330" s="2">
        <v>330.47289999999998</v>
      </c>
      <c r="F330" s="2">
        <v>-1.251E-2</v>
      </c>
      <c r="G330" s="2">
        <v>-3.8019999999999998E-2</v>
      </c>
      <c r="H330" s="2">
        <v>1.0045599999999999</v>
      </c>
      <c r="I330" s="2">
        <v>0.66218999999999995</v>
      </c>
      <c r="J330" s="2">
        <v>0.74290999999999996</v>
      </c>
      <c r="K330" s="2">
        <v>101.9598</v>
      </c>
      <c r="L330" s="2">
        <v>1.9917400000000001</v>
      </c>
      <c r="M330" s="2">
        <v>7280</v>
      </c>
      <c r="N330" s="2">
        <v>-606</v>
      </c>
      <c r="O330" s="2">
        <v>-65</v>
      </c>
      <c r="P330" s="2" t="s">
        <v>373</v>
      </c>
      <c r="Q330" s="2">
        <v>28</v>
      </c>
      <c r="R330" s="3">
        <v>39735.634733796294</v>
      </c>
    </row>
    <row r="331" spans="1:18" s="2" customFormat="1" x14ac:dyDescent="0.2">
      <c r="A331" s="2" t="s">
        <v>55</v>
      </c>
      <c r="B331" s="2">
        <v>2.946E-2</v>
      </c>
      <c r="C331" s="2">
        <v>209.71960000000001</v>
      </c>
      <c r="D331" s="2">
        <v>5.4059999999999997E-2</v>
      </c>
      <c r="E331" s="2">
        <v>330.70280000000002</v>
      </c>
      <c r="F331" s="2">
        <v>1.7510000000000001E-2</v>
      </c>
      <c r="G331" s="2">
        <v>0.13059999999999999</v>
      </c>
      <c r="H331" s="2">
        <v>0.85794000000000004</v>
      </c>
      <c r="I331" s="2">
        <v>0.70354000000000005</v>
      </c>
      <c r="J331" s="2">
        <v>0.67442000000000002</v>
      </c>
      <c r="K331" s="2">
        <v>102.70310000000001</v>
      </c>
      <c r="L331" s="2">
        <v>2.097</v>
      </c>
      <c r="M331" s="2">
        <v>7277.3</v>
      </c>
      <c r="N331" s="2">
        <v>-583</v>
      </c>
      <c r="O331" s="2">
        <v>-65</v>
      </c>
      <c r="P331" s="2" t="s">
        <v>373</v>
      </c>
      <c r="Q331" s="2">
        <v>29</v>
      </c>
      <c r="R331" s="3">
        <v>39735.637986111113</v>
      </c>
    </row>
    <row r="332" spans="1:18" s="2" customFormat="1" x14ac:dyDescent="0.2">
      <c r="A332" s="2" t="s">
        <v>56</v>
      </c>
      <c r="B332" s="2">
        <v>2.0379999999999999E-2</v>
      </c>
      <c r="C332" s="2">
        <v>209.72710000000001</v>
      </c>
      <c r="D332" s="2">
        <v>3.5799999999999998E-2</v>
      </c>
      <c r="E332" s="2">
        <v>331.15190000000001</v>
      </c>
      <c r="F332" s="2">
        <v>6.3799999999999996E-2</v>
      </c>
      <c r="G332" s="2">
        <v>0.10434</v>
      </c>
      <c r="H332" s="2">
        <v>0.53810000000000002</v>
      </c>
      <c r="I332" s="2">
        <v>0.88890999999999998</v>
      </c>
      <c r="J332" s="2">
        <v>0.64981999999999995</v>
      </c>
      <c r="K332" s="2">
        <v>102.6721</v>
      </c>
      <c r="L332" s="2">
        <v>1.9895400000000001</v>
      </c>
      <c r="M332" s="2">
        <v>7274.5</v>
      </c>
      <c r="N332" s="2">
        <v>-560</v>
      </c>
      <c r="O332" s="2">
        <v>-65</v>
      </c>
      <c r="P332" s="2" t="s">
        <v>373</v>
      </c>
      <c r="Q332" s="2">
        <v>30</v>
      </c>
      <c r="R332" s="3">
        <v>39735.64099537037</v>
      </c>
    </row>
    <row r="333" spans="1:18" s="2" customFormat="1" x14ac:dyDescent="0.2">
      <c r="A333" s="2" t="s">
        <v>57</v>
      </c>
      <c r="B333" s="2">
        <v>1.376E-2</v>
      </c>
      <c r="C333" s="2">
        <v>207.81780000000001</v>
      </c>
      <c r="D333" s="2">
        <v>0.55628999999999995</v>
      </c>
      <c r="E333" s="2">
        <v>325.03399999999999</v>
      </c>
      <c r="F333" s="2">
        <v>2.002E-2</v>
      </c>
      <c r="G333" s="2">
        <v>0.10909000000000001</v>
      </c>
      <c r="H333" s="2">
        <v>1.76389</v>
      </c>
      <c r="I333" s="2">
        <v>2.57064</v>
      </c>
      <c r="J333" s="2">
        <v>0.68271999999999999</v>
      </c>
      <c r="K333" s="2">
        <v>104.7948</v>
      </c>
      <c r="L333" s="2">
        <v>2.1509800000000001</v>
      </c>
      <c r="M333" s="2">
        <v>7271.8</v>
      </c>
      <c r="N333" s="2">
        <v>-537</v>
      </c>
      <c r="O333" s="2">
        <v>-65</v>
      </c>
      <c r="P333" s="2" t="s">
        <v>373</v>
      </c>
      <c r="Q333" s="2">
        <v>31</v>
      </c>
      <c r="R333" s="3">
        <v>39735.643993055557</v>
      </c>
    </row>
    <row r="334" spans="1:18" s="2" customFormat="1" x14ac:dyDescent="0.2">
      <c r="A334" s="2" t="s">
        <v>58</v>
      </c>
      <c r="B334" s="2">
        <v>-5.6100000000000004E-3</v>
      </c>
      <c r="C334" s="2">
        <v>210.2988</v>
      </c>
      <c r="D334" s="2">
        <v>7.2840000000000002E-2</v>
      </c>
      <c r="E334" s="2">
        <v>330.11189999999999</v>
      </c>
      <c r="F334" s="2">
        <v>3.1280000000000002E-2</v>
      </c>
      <c r="G334" s="2">
        <v>0.1081</v>
      </c>
      <c r="H334" s="2">
        <v>0.91125999999999996</v>
      </c>
      <c r="I334" s="2">
        <v>0.52210999999999996</v>
      </c>
      <c r="J334" s="2">
        <v>0.68164999999999998</v>
      </c>
      <c r="K334" s="2">
        <v>101.845</v>
      </c>
      <c r="L334" s="2">
        <v>2.1473900000000001</v>
      </c>
      <c r="M334" s="2">
        <v>7269</v>
      </c>
      <c r="N334" s="2">
        <v>-514</v>
      </c>
      <c r="O334" s="2">
        <v>-65</v>
      </c>
      <c r="P334" s="2" t="s">
        <v>373</v>
      </c>
      <c r="Q334" s="2">
        <v>32</v>
      </c>
      <c r="R334" s="3">
        <v>39735.647002314814</v>
      </c>
    </row>
    <row r="335" spans="1:18" s="2" customFormat="1" x14ac:dyDescent="0.2">
      <c r="A335" s="2" t="s">
        <v>59</v>
      </c>
      <c r="B335" s="2">
        <v>9.3490000000000004E-2</v>
      </c>
      <c r="C335" s="2">
        <v>182.87459999999999</v>
      </c>
      <c r="D335" s="2">
        <v>130.61429999999999</v>
      </c>
      <c r="E335" s="2">
        <v>284.62079999999997</v>
      </c>
      <c r="F335" s="2">
        <v>4.8849999999999998E-2</v>
      </c>
      <c r="G335" s="2">
        <v>0.81240000000000001</v>
      </c>
      <c r="H335" s="2">
        <v>1.4150700000000001</v>
      </c>
      <c r="I335" s="2">
        <v>0.49757000000000001</v>
      </c>
      <c r="J335" s="2">
        <v>0.55410999999999999</v>
      </c>
      <c r="K335" s="2">
        <v>84.487660000000005</v>
      </c>
      <c r="L335" s="2">
        <v>2.4466100000000002</v>
      </c>
      <c r="M335" s="2">
        <v>18176</v>
      </c>
      <c r="N335" s="2">
        <v>-104</v>
      </c>
      <c r="O335" s="2">
        <v>-72</v>
      </c>
      <c r="P335" s="2" t="s">
        <v>374</v>
      </c>
      <c r="Q335" s="2">
        <v>33</v>
      </c>
      <c r="R335" s="3">
        <v>39735.650104166663</v>
      </c>
    </row>
    <row r="336" spans="1:18" s="2" customFormat="1" x14ac:dyDescent="0.2">
      <c r="A336" s="2" t="s">
        <v>61</v>
      </c>
      <c r="B336" s="2">
        <v>5.7800000000000004E-3</v>
      </c>
      <c r="C336" s="2">
        <v>210.83090000000001</v>
      </c>
      <c r="D336" s="2">
        <v>0.19969000000000001</v>
      </c>
      <c r="E336" s="2">
        <v>328.00420000000003</v>
      </c>
      <c r="F336" s="2">
        <v>2.3800000000000002E-2</v>
      </c>
      <c r="G336" s="2">
        <v>0.19641</v>
      </c>
      <c r="H336" s="2">
        <v>0.81083000000000005</v>
      </c>
      <c r="I336" s="2">
        <v>0.33717999999999998</v>
      </c>
      <c r="J336" s="2">
        <v>0.71060999999999996</v>
      </c>
      <c r="K336" s="2">
        <v>99.696920000000006</v>
      </c>
      <c r="L336" s="2">
        <v>2.6447799999999999</v>
      </c>
      <c r="M336" s="2">
        <v>18182.2</v>
      </c>
      <c r="N336" s="2">
        <v>-116.2</v>
      </c>
      <c r="O336" s="2">
        <v>-72</v>
      </c>
      <c r="P336" s="2" t="s">
        <v>374</v>
      </c>
      <c r="Q336" s="2">
        <v>34</v>
      </c>
      <c r="R336" s="3">
        <v>39735.653310185182</v>
      </c>
    </row>
    <row r="337" spans="1:18" s="2" customFormat="1" x14ac:dyDescent="0.2">
      <c r="A337" s="2" t="s">
        <v>62</v>
      </c>
      <c r="B337" s="2">
        <v>4.4889999999999999E-2</v>
      </c>
      <c r="C337" s="2">
        <v>203.1327</v>
      </c>
      <c r="D337" s="2">
        <v>1.8192200000000001</v>
      </c>
      <c r="E337" s="2">
        <v>329.31990000000002</v>
      </c>
      <c r="F337" s="2">
        <v>3.7599999999999999E-3</v>
      </c>
      <c r="G337" s="2">
        <v>3.25387</v>
      </c>
      <c r="H337" s="2">
        <v>0.91664000000000001</v>
      </c>
      <c r="I337" s="2">
        <v>2.0297499999999999</v>
      </c>
      <c r="J337" s="2">
        <v>0.74436999999999998</v>
      </c>
      <c r="K337" s="2">
        <v>99.881180000000001</v>
      </c>
      <c r="L337" s="2">
        <v>2.5647899999999999</v>
      </c>
      <c r="M337" s="2">
        <v>18188.400000000001</v>
      </c>
      <c r="N337" s="2">
        <v>-128.4</v>
      </c>
      <c r="O337" s="2">
        <v>-72</v>
      </c>
      <c r="P337" s="2" t="s">
        <v>374</v>
      </c>
      <c r="Q337" s="2">
        <v>35</v>
      </c>
      <c r="R337" s="3">
        <v>39735.656331018516</v>
      </c>
    </row>
    <row r="338" spans="1:18" s="2" customFormat="1" x14ac:dyDescent="0.2">
      <c r="A338" s="2" t="s">
        <v>63</v>
      </c>
      <c r="B338" s="2">
        <v>6.9620000000000001E-2</v>
      </c>
      <c r="C338" s="2">
        <v>210.2747</v>
      </c>
      <c r="D338" s="2">
        <v>0.69932000000000005</v>
      </c>
      <c r="E338" s="2">
        <v>328.44260000000003</v>
      </c>
      <c r="F338" s="2">
        <v>2.7560000000000001E-2</v>
      </c>
      <c r="G338" s="2">
        <v>0.14255999999999999</v>
      </c>
      <c r="H338" s="2">
        <v>0.60358999999999996</v>
      </c>
      <c r="I338" s="2">
        <v>0.49891999999999997</v>
      </c>
      <c r="J338" s="2">
        <v>0.68010000000000004</v>
      </c>
      <c r="K338" s="2">
        <v>100.5903</v>
      </c>
      <c r="L338" s="2">
        <v>2.5459900000000002</v>
      </c>
      <c r="M338" s="2">
        <v>18194.599999999999</v>
      </c>
      <c r="N338" s="2">
        <v>-140.6</v>
      </c>
      <c r="O338" s="2">
        <v>-72</v>
      </c>
      <c r="P338" s="2" t="s">
        <v>374</v>
      </c>
      <c r="Q338" s="2">
        <v>36</v>
      </c>
      <c r="R338" s="3">
        <v>39735.65934027778</v>
      </c>
    </row>
    <row r="339" spans="1:18" s="2" customFormat="1" x14ac:dyDescent="0.2">
      <c r="A339" s="2" t="s">
        <v>64</v>
      </c>
      <c r="B339" s="2">
        <v>3.2489999999999998E-2</v>
      </c>
      <c r="C339" s="2">
        <v>209.41560000000001</v>
      </c>
      <c r="D339" s="2">
        <v>1.806E-2</v>
      </c>
      <c r="E339" s="2">
        <v>328.85489999999999</v>
      </c>
      <c r="F339" s="2">
        <v>1.3780000000000001E-2</v>
      </c>
      <c r="G339" s="2">
        <v>3.6339999999999997E-2</v>
      </c>
      <c r="H339" s="2">
        <v>1.14516</v>
      </c>
      <c r="I339" s="2">
        <v>0.49147000000000002</v>
      </c>
      <c r="J339" s="2">
        <v>0.81125999999999998</v>
      </c>
      <c r="K339" s="2">
        <v>100.7046</v>
      </c>
      <c r="L339" s="2">
        <v>2.5601699999999998</v>
      </c>
      <c r="M339" s="2">
        <v>18200.8</v>
      </c>
      <c r="N339" s="2">
        <v>-152.80000000000001</v>
      </c>
      <c r="O339" s="2">
        <v>-72</v>
      </c>
      <c r="P339" s="2" t="s">
        <v>374</v>
      </c>
      <c r="Q339" s="2">
        <v>37</v>
      </c>
      <c r="R339" s="3">
        <v>39735.662326388891</v>
      </c>
    </row>
    <row r="340" spans="1:18" s="2" customFormat="1" x14ac:dyDescent="0.2">
      <c r="A340" s="2" t="s">
        <v>375</v>
      </c>
      <c r="B340" s="2">
        <v>-9.3799999999999994E-3</v>
      </c>
      <c r="C340" s="2">
        <v>208.87180000000001</v>
      </c>
      <c r="D340" s="2">
        <v>0.23734</v>
      </c>
      <c r="E340" s="2">
        <v>327.32819999999998</v>
      </c>
      <c r="F340" s="2">
        <v>-3.007E-2</v>
      </c>
      <c r="G340" s="2">
        <v>0.24584</v>
      </c>
      <c r="H340" s="2">
        <v>1.0254300000000001</v>
      </c>
      <c r="I340" s="2">
        <v>1.4645999999999999</v>
      </c>
      <c r="J340" s="2">
        <v>0.64505000000000001</v>
      </c>
      <c r="K340" s="2">
        <v>100.9657</v>
      </c>
      <c r="L340" s="2">
        <v>2.4550800000000002</v>
      </c>
      <c r="M340" s="2">
        <v>18207</v>
      </c>
      <c r="N340" s="2">
        <v>-165</v>
      </c>
      <c r="O340" s="2">
        <v>-72</v>
      </c>
      <c r="P340" s="2" t="s">
        <v>374</v>
      </c>
      <c r="Q340" s="2">
        <v>38</v>
      </c>
      <c r="R340" s="3">
        <v>39735.665347222224</v>
      </c>
    </row>
    <row r="341" spans="1:18" s="2" customFormat="1" x14ac:dyDescent="0.2">
      <c r="A341" s="2" t="s">
        <v>65</v>
      </c>
      <c r="B341" s="2">
        <v>0.11641</v>
      </c>
      <c r="C341" s="2">
        <v>67.462569999999999</v>
      </c>
      <c r="D341" s="2">
        <v>529.7758</v>
      </c>
      <c r="E341" s="2">
        <v>6.2958999999999996</v>
      </c>
      <c r="F341" s="2">
        <v>-6.7640000000000006E-2</v>
      </c>
      <c r="G341" s="2">
        <v>0.13028000000000001</v>
      </c>
      <c r="H341" s="2">
        <v>1.1165700000000001</v>
      </c>
      <c r="I341" s="2">
        <v>21.966470000000001</v>
      </c>
      <c r="J341" s="2">
        <v>0.31003999999999998</v>
      </c>
      <c r="K341" s="2">
        <v>98.188069999999996</v>
      </c>
      <c r="L341" s="2">
        <v>4.6867200000000002</v>
      </c>
      <c r="M341" s="2">
        <v>18466</v>
      </c>
      <c r="N341" s="2">
        <v>-137</v>
      </c>
      <c r="O341" s="2">
        <v>-74</v>
      </c>
      <c r="P341" s="2" t="s">
        <v>376</v>
      </c>
      <c r="Q341" s="2">
        <v>39</v>
      </c>
      <c r="R341" s="3">
        <v>39735.668425925927</v>
      </c>
    </row>
    <row r="342" spans="1:18" s="2" customFormat="1" x14ac:dyDescent="0.2">
      <c r="A342" s="2" t="s">
        <v>67</v>
      </c>
      <c r="B342" s="2">
        <v>0.10044</v>
      </c>
      <c r="C342" s="2">
        <v>67.753190000000004</v>
      </c>
      <c r="D342" s="2">
        <v>536.47529999999995</v>
      </c>
      <c r="E342" s="2">
        <v>6.7469599999999996</v>
      </c>
      <c r="F342" s="2">
        <v>4.6359999999999998E-2</v>
      </c>
      <c r="G342" s="2">
        <v>5.8139999999999997E-2</v>
      </c>
      <c r="H342" s="2">
        <v>0.98445000000000005</v>
      </c>
      <c r="I342" s="2">
        <v>21.194759999999999</v>
      </c>
      <c r="J342" s="2">
        <v>0.31374000000000002</v>
      </c>
      <c r="K342" s="2">
        <v>97.169749999999993</v>
      </c>
      <c r="L342" s="2">
        <v>4.8407499999999999</v>
      </c>
      <c r="M342" s="2">
        <v>18470.7</v>
      </c>
      <c r="N342" s="2">
        <v>-152.30000000000001</v>
      </c>
      <c r="O342" s="2">
        <v>-74</v>
      </c>
      <c r="P342" s="2" t="s">
        <v>376</v>
      </c>
      <c r="Q342" s="2">
        <v>40</v>
      </c>
      <c r="R342" s="3">
        <v>39735.671631944446</v>
      </c>
    </row>
    <row r="343" spans="1:18" s="2" customFormat="1" x14ac:dyDescent="0.2">
      <c r="A343" s="2" t="s">
        <v>68</v>
      </c>
      <c r="B343" s="2">
        <v>7.5459999999999999E-2</v>
      </c>
      <c r="C343" s="2">
        <v>68.160679999999999</v>
      </c>
      <c r="D343" s="2">
        <v>535.08870000000002</v>
      </c>
      <c r="E343" s="2">
        <v>7.1100599999999998</v>
      </c>
      <c r="F343" s="2">
        <v>3.2579999999999998E-2</v>
      </c>
      <c r="G343" s="2">
        <v>0.16614999999999999</v>
      </c>
      <c r="H343" s="2">
        <v>1.2579899999999999</v>
      </c>
      <c r="I343" s="2">
        <v>22.410440000000001</v>
      </c>
      <c r="J343" s="2">
        <v>0.28955999999999998</v>
      </c>
      <c r="K343" s="2">
        <v>98.042950000000005</v>
      </c>
      <c r="L343" s="2">
        <v>4.7166100000000002</v>
      </c>
      <c r="M343" s="2">
        <v>18475.3</v>
      </c>
      <c r="N343" s="2">
        <v>-167.7</v>
      </c>
      <c r="O343" s="2">
        <v>-74</v>
      </c>
      <c r="P343" s="2" t="s">
        <v>376</v>
      </c>
      <c r="Q343" s="2">
        <v>41</v>
      </c>
      <c r="R343" s="3">
        <v>39735.674641203703</v>
      </c>
    </row>
    <row r="344" spans="1:18" s="2" customFormat="1" x14ac:dyDescent="0.2">
      <c r="A344" s="2" t="s">
        <v>69</v>
      </c>
      <c r="B344" s="2">
        <v>1.1299999999999999E-3</v>
      </c>
      <c r="C344" s="2">
        <v>67.961150000000004</v>
      </c>
      <c r="D344" s="2">
        <v>551.79369999999994</v>
      </c>
      <c r="E344" s="2">
        <v>6.7300300000000002</v>
      </c>
      <c r="F344" s="2">
        <v>-1.128E-2</v>
      </c>
      <c r="G344" s="2">
        <v>0.31024000000000002</v>
      </c>
      <c r="H344" s="2">
        <v>1.1686099999999999</v>
      </c>
      <c r="I344" s="2">
        <v>25.44164</v>
      </c>
      <c r="J344" s="2">
        <v>0.22076999999999999</v>
      </c>
      <c r="K344" s="2">
        <v>95.879289999999997</v>
      </c>
      <c r="L344" s="2">
        <v>4.6025299999999998</v>
      </c>
      <c r="M344" s="2">
        <v>18480</v>
      </c>
      <c r="N344" s="2">
        <v>-183</v>
      </c>
      <c r="O344" s="2">
        <v>-74</v>
      </c>
      <c r="P344" s="2" t="s">
        <v>376</v>
      </c>
      <c r="Q344" s="2">
        <v>42</v>
      </c>
      <c r="R344" s="3">
        <v>39735.67765046296</v>
      </c>
    </row>
    <row r="345" spans="1:18" s="2" customFormat="1" x14ac:dyDescent="0.2">
      <c r="A345" s="2" t="s">
        <v>73</v>
      </c>
      <c r="B345" s="2">
        <v>0.13306000000000001</v>
      </c>
      <c r="C345" s="2">
        <v>71.780389999999997</v>
      </c>
      <c r="D345" s="2">
        <v>543.69690000000003</v>
      </c>
      <c r="E345" s="2">
        <v>6.6635499999999999</v>
      </c>
      <c r="F345" s="2">
        <v>2.7480000000000001E-2</v>
      </c>
      <c r="G345" s="2">
        <v>0.1739</v>
      </c>
      <c r="H345" s="2">
        <v>3.26309</v>
      </c>
      <c r="I345" s="2">
        <v>29.1967</v>
      </c>
      <c r="J345" s="2">
        <v>0.36514999999999997</v>
      </c>
      <c r="K345" s="2">
        <v>92.990579999999994</v>
      </c>
      <c r="L345" s="2">
        <v>4.4038199999999996</v>
      </c>
      <c r="M345" s="2">
        <v>18524</v>
      </c>
      <c r="N345" s="2">
        <v>-268</v>
      </c>
      <c r="O345" s="2">
        <v>-72</v>
      </c>
      <c r="P345" s="2" t="s">
        <v>377</v>
      </c>
      <c r="Q345" s="2">
        <v>43</v>
      </c>
      <c r="R345" s="3">
        <v>39735.680717592593</v>
      </c>
    </row>
    <row r="346" spans="1:18" s="2" customFormat="1" x14ac:dyDescent="0.2">
      <c r="A346" s="2" t="s">
        <v>75</v>
      </c>
      <c r="B346" s="2">
        <v>2.5350000000000001E-2</v>
      </c>
      <c r="C346" s="2">
        <v>70.093500000000006</v>
      </c>
      <c r="D346" s="2">
        <v>535.50969999999995</v>
      </c>
      <c r="E346" s="2">
        <v>6.6981200000000003</v>
      </c>
      <c r="F346" s="2">
        <v>2.9989999999999999E-2</v>
      </c>
      <c r="G346" s="2">
        <v>0.15518999999999999</v>
      </c>
      <c r="H346" s="2">
        <v>1.5390600000000001</v>
      </c>
      <c r="I346" s="2">
        <v>27.142720000000001</v>
      </c>
      <c r="J346" s="2">
        <v>0.40634999999999999</v>
      </c>
      <c r="K346" s="2">
        <v>95.978620000000006</v>
      </c>
      <c r="L346" s="2">
        <v>4.4986199999999998</v>
      </c>
      <c r="M346" s="2">
        <v>18520</v>
      </c>
      <c r="N346" s="2">
        <v>-279.7</v>
      </c>
      <c r="O346" s="2">
        <v>-72</v>
      </c>
      <c r="P346" s="2" t="s">
        <v>377</v>
      </c>
      <c r="Q346" s="2">
        <v>44</v>
      </c>
      <c r="R346" s="3">
        <v>39735.683946759258</v>
      </c>
    </row>
    <row r="347" spans="1:18" s="2" customFormat="1" x14ac:dyDescent="0.2">
      <c r="A347" s="2" t="s">
        <v>76</v>
      </c>
      <c r="B347" s="2">
        <v>0.10891000000000001</v>
      </c>
      <c r="C347" s="2">
        <v>69.256439999999998</v>
      </c>
      <c r="D347" s="2">
        <v>534.30240000000003</v>
      </c>
      <c r="E347" s="2">
        <v>7.98874</v>
      </c>
      <c r="F347" s="2">
        <v>-3.8739999999999997E-2</v>
      </c>
      <c r="G347" s="2">
        <v>0.28042</v>
      </c>
      <c r="H347" s="2">
        <v>1.2701199999999999</v>
      </c>
      <c r="I347" s="2">
        <v>26.91704</v>
      </c>
      <c r="J347" s="2">
        <v>0.28678999999999999</v>
      </c>
      <c r="K347" s="2">
        <v>93.543689999999998</v>
      </c>
      <c r="L347" s="2">
        <v>4.5339799999999997</v>
      </c>
      <c r="M347" s="2">
        <v>18516</v>
      </c>
      <c r="N347" s="2">
        <v>-291.3</v>
      </c>
      <c r="O347" s="2">
        <v>-72</v>
      </c>
      <c r="P347" s="2" t="s">
        <v>377</v>
      </c>
      <c r="Q347" s="2">
        <v>45</v>
      </c>
      <c r="R347" s="3">
        <v>39735.686956018515</v>
      </c>
    </row>
    <row r="348" spans="1:18" s="2" customFormat="1" x14ac:dyDescent="0.2">
      <c r="A348" s="2" t="s">
        <v>77</v>
      </c>
      <c r="B348" s="2">
        <v>6.4409999999999995E-2</v>
      </c>
      <c r="C348" s="2">
        <v>72.062100000000001</v>
      </c>
      <c r="D348" s="2">
        <v>541.28330000000005</v>
      </c>
      <c r="E348" s="2">
        <v>7.4978100000000003</v>
      </c>
      <c r="F348" s="2">
        <v>1.25E-3</v>
      </c>
      <c r="G348" s="2">
        <v>0.46559</v>
      </c>
      <c r="H348" s="2">
        <v>1.6478299999999999</v>
      </c>
      <c r="I348" s="2">
        <v>28.900559999999999</v>
      </c>
      <c r="J348" s="2">
        <v>0.37935999999999998</v>
      </c>
      <c r="K348" s="2">
        <v>95.071799999999996</v>
      </c>
      <c r="L348" s="2">
        <v>4.57362</v>
      </c>
      <c r="M348" s="2">
        <v>18512</v>
      </c>
      <c r="N348" s="2">
        <v>-303</v>
      </c>
      <c r="O348" s="2">
        <v>-72</v>
      </c>
      <c r="P348" s="2" t="s">
        <v>377</v>
      </c>
      <c r="Q348" s="2">
        <v>46</v>
      </c>
      <c r="R348" s="3">
        <v>39735.689965277779</v>
      </c>
    </row>
    <row r="349" spans="1:18" s="2" customFormat="1" x14ac:dyDescent="0.2">
      <c r="A349" s="2" t="s">
        <v>81</v>
      </c>
      <c r="B349" s="2">
        <v>17.627189999999999</v>
      </c>
      <c r="C349" s="2">
        <v>1.8579699999999999</v>
      </c>
      <c r="D349" s="2">
        <v>329.95870000000002</v>
      </c>
      <c r="E349" s="2">
        <v>470.70280000000002</v>
      </c>
      <c r="F349" s="2">
        <v>0.80854000000000004</v>
      </c>
      <c r="G349" s="2">
        <v>63.55424</v>
      </c>
      <c r="H349" s="2">
        <v>8.09E-2</v>
      </c>
      <c r="I349" s="2">
        <v>0.3261</v>
      </c>
      <c r="J349" s="2">
        <v>3.0339999999999999E-2</v>
      </c>
      <c r="K349" s="2">
        <v>2.8570500000000001</v>
      </c>
      <c r="L349" s="2">
        <v>8.1479999999999997E-2</v>
      </c>
      <c r="M349" s="2">
        <v>18773</v>
      </c>
      <c r="N349" s="2">
        <v>-303</v>
      </c>
      <c r="O349" s="2">
        <v>-73</v>
      </c>
      <c r="P349" s="2" t="s">
        <v>378</v>
      </c>
      <c r="Q349" s="2">
        <v>47</v>
      </c>
      <c r="R349" s="3">
        <v>39735.693067129629</v>
      </c>
    </row>
    <row r="350" spans="1:18" s="2" customFormat="1" x14ac:dyDescent="0.2">
      <c r="A350" s="2" t="s">
        <v>83</v>
      </c>
      <c r="B350" s="2">
        <v>16.309670000000001</v>
      </c>
      <c r="C350" s="2">
        <v>46.458399999999997</v>
      </c>
      <c r="D350" s="2">
        <v>231.2388</v>
      </c>
      <c r="E350" s="2">
        <v>459.12270000000001</v>
      </c>
      <c r="F350" s="2">
        <v>0.93147999999999997</v>
      </c>
      <c r="G350" s="2">
        <v>44.25864</v>
      </c>
      <c r="H350" s="2">
        <v>1.21489</v>
      </c>
      <c r="I350" s="2">
        <v>0.35624</v>
      </c>
      <c r="J350" s="2">
        <v>0.13375999999999999</v>
      </c>
      <c r="K350" s="2">
        <v>22.55322</v>
      </c>
      <c r="L350" s="2">
        <v>0.54412000000000005</v>
      </c>
      <c r="M350" s="2">
        <v>18778.8</v>
      </c>
      <c r="N350" s="2">
        <v>-310</v>
      </c>
      <c r="O350" s="2">
        <v>-73</v>
      </c>
      <c r="P350" s="2" t="s">
        <v>378</v>
      </c>
      <c r="Q350" s="2">
        <v>48</v>
      </c>
      <c r="R350" s="3">
        <v>39735.69630787037</v>
      </c>
    </row>
    <row r="351" spans="1:18" s="2" customFormat="1" x14ac:dyDescent="0.2">
      <c r="A351" s="2" t="s">
        <v>84</v>
      </c>
      <c r="B351" s="2">
        <v>27.88861</v>
      </c>
      <c r="C351" s="2">
        <v>0.18429000000000001</v>
      </c>
      <c r="D351" s="2">
        <v>299.35199999999998</v>
      </c>
      <c r="E351" s="2">
        <v>521.85810000000004</v>
      </c>
      <c r="F351" s="2">
        <v>1.5984799999999999</v>
      </c>
      <c r="G351" s="2">
        <v>45.945709999999998</v>
      </c>
      <c r="H351" s="2">
        <v>0.17671000000000001</v>
      </c>
      <c r="I351" s="2">
        <v>0.16556999999999999</v>
      </c>
      <c r="J351" s="2">
        <v>2.282E-2</v>
      </c>
      <c r="K351" s="2">
        <v>2.1939899999999999</v>
      </c>
      <c r="L351" s="2">
        <v>7.1459999999999996E-2</v>
      </c>
      <c r="M351" s="2">
        <v>18784.5</v>
      </c>
      <c r="N351" s="2">
        <v>-317</v>
      </c>
      <c r="O351" s="2">
        <v>-73</v>
      </c>
      <c r="P351" s="2" t="s">
        <v>378</v>
      </c>
      <c r="Q351" s="2">
        <v>49</v>
      </c>
      <c r="R351" s="3">
        <v>39735.699317129627</v>
      </c>
    </row>
    <row r="352" spans="1:18" s="2" customFormat="1" x14ac:dyDescent="0.2">
      <c r="A352" s="2" t="s">
        <v>85</v>
      </c>
      <c r="B352" s="2">
        <v>26.245200000000001</v>
      </c>
      <c r="C352" s="2">
        <v>8.8245000000000005</v>
      </c>
      <c r="D352" s="2">
        <v>273.947</v>
      </c>
      <c r="E352" s="2">
        <v>519.11210000000005</v>
      </c>
      <c r="F352" s="2">
        <v>1.58243</v>
      </c>
      <c r="G352" s="2">
        <v>52.703949999999999</v>
      </c>
      <c r="H352" s="2">
        <v>0.53810000000000002</v>
      </c>
      <c r="I352" s="2">
        <v>0.32116</v>
      </c>
      <c r="J352" s="2">
        <v>2.758E-2</v>
      </c>
      <c r="K352" s="2">
        <v>5.0914799999999998</v>
      </c>
      <c r="L352" s="2">
        <v>2.1319999999999999E-2</v>
      </c>
      <c r="M352" s="2">
        <v>18790.3</v>
      </c>
      <c r="N352" s="2">
        <v>-324</v>
      </c>
      <c r="O352" s="2">
        <v>-73</v>
      </c>
      <c r="P352" s="2" t="s">
        <v>378</v>
      </c>
      <c r="Q352" s="2">
        <v>50</v>
      </c>
      <c r="R352" s="3">
        <v>39735.702337962961</v>
      </c>
    </row>
    <row r="353" spans="1:18" s="2" customFormat="1" x14ac:dyDescent="0.2">
      <c r="A353" s="2" t="s">
        <v>86</v>
      </c>
      <c r="B353" s="2">
        <v>4.1093700000000002</v>
      </c>
      <c r="C353" s="2">
        <v>70.40446</v>
      </c>
      <c r="D353" s="2">
        <v>51.251660000000001</v>
      </c>
      <c r="E353" s="2">
        <v>511.1934</v>
      </c>
      <c r="F353" s="2">
        <v>0.22696</v>
      </c>
      <c r="G353" s="2">
        <v>106.4038</v>
      </c>
      <c r="H353" s="2">
        <v>3.4871699999999999</v>
      </c>
      <c r="I353" s="2">
        <v>0.43413000000000002</v>
      </c>
      <c r="J353" s="2">
        <v>0.27260000000000001</v>
      </c>
      <c r="K353" s="2">
        <v>29.48442</v>
      </c>
      <c r="L353" s="2">
        <v>0.27085999999999999</v>
      </c>
      <c r="M353" s="2">
        <v>18796</v>
      </c>
      <c r="N353" s="2">
        <v>-331</v>
      </c>
      <c r="O353" s="2">
        <v>-73</v>
      </c>
      <c r="P353" s="2" t="s">
        <v>378</v>
      </c>
      <c r="Q353" s="2">
        <v>51</v>
      </c>
      <c r="R353" s="3">
        <v>39735.705347222225</v>
      </c>
    </row>
    <row r="354" spans="1:18" s="2" customFormat="1" x14ac:dyDescent="0.2">
      <c r="A354" s="2" t="s">
        <v>87</v>
      </c>
      <c r="B354" s="2">
        <v>-3.5569999999999997E-2</v>
      </c>
      <c r="C354" s="2">
        <v>219.8434</v>
      </c>
      <c r="D354" s="2">
        <v>-1.427E-2</v>
      </c>
      <c r="E354" s="2">
        <v>331.12670000000003</v>
      </c>
      <c r="F354" s="2">
        <v>-6.2700000000000004E-3</v>
      </c>
      <c r="G354" s="2">
        <v>0.48369000000000001</v>
      </c>
      <c r="H354" s="2">
        <v>3.1672500000000001</v>
      </c>
      <c r="I354" s="2">
        <v>0.77869999999999995</v>
      </c>
      <c r="J354" s="2">
        <v>0.76439000000000001</v>
      </c>
      <c r="K354" s="2">
        <v>94.411959999999993</v>
      </c>
      <c r="L354" s="2">
        <v>2.34117</v>
      </c>
      <c r="M354" s="2">
        <v>18555</v>
      </c>
      <c r="N354" s="2">
        <v>128</v>
      </c>
      <c r="O354" s="2">
        <v>-73</v>
      </c>
      <c r="P354" s="2" t="s">
        <v>379</v>
      </c>
      <c r="Q354" s="2">
        <v>52</v>
      </c>
      <c r="R354" s="3">
        <v>39735.708460648151</v>
      </c>
    </row>
    <row r="355" spans="1:18" s="2" customFormat="1" x14ac:dyDescent="0.2">
      <c r="A355" s="2" t="s">
        <v>89</v>
      </c>
      <c r="B355" s="2">
        <v>6.0879999999999997E-2</v>
      </c>
      <c r="C355" s="2">
        <v>218.1814</v>
      </c>
      <c r="D355" s="2">
        <v>-5.212E-2</v>
      </c>
      <c r="E355" s="2">
        <v>331.25779999999997</v>
      </c>
      <c r="F355" s="2">
        <v>1.8800000000000001E-2</v>
      </c>
      <c r="G355" s="2">
        <v>0.41331000000000001</v>
      </c>
      <c r="H355" s="2">
        <v>2.4485100000000002</v>
      </c>
      <c r="I355" s="2">
        <v>0.59189999999999998</v>
      </c>
      <c r="J355" s="2">
        <v>0.6865</v>
      </c>
      <c r="K355" s="2">
        <v>94.364689999999996</v>
      </c>
      <c r="L355" s="2">
        <v>2.3326099999999999</v>
      </c>
      <c r="M355" s="2">
        <v>18540.8</v>
      </c>
      <c r="N355" s="2">
        <v>133.80000000000001</v>
      </c>
      <c r="O355" s="2">
        <v>-73</v>
      </c>
      <c r="P355" s="2" t="s">
        <v>379</v>
      </c>
      <c r="Q355" s="2">
        <v>53</v>
      </c>
      <c r="R355" s="3">
        <v>39735.711655092593</v>
      </c>
    </row>
    <row r="356" spans="1:18" s="2" customFormat="1" x14ac:dyDescent="0.2">
      <c r="A356" s="2" t="s">
        <v>90</v>
      </c>
      <c r="B356" s="2">
        <v>4.0710000000000003E-2</v>
      </c>
      <c r="C356" s="2">
        <v>219.6095</v>
      </c>
      <c r="D356" s="2">
        <v>-0.12631999999999999</v>
      </c>
      <c r="E356" s="2">
        <v>331.73599999999999</v>
      </c>
      <c r="F356" s="2">
        <v>-3.1329999999999997E-2</v>
      </c>
      <c r="G356" s="2">
        <v>0.41308</v>
      </c>
      <c r="H356" s="2">
        <v>2.1421600000000001</v>
      </c>
      <c r="I356" s="2">
        <v>0.60199000000000003</v>
      </c>
      <c r="J356" s="2">
        <v>0.78519000000000005</v>
      </c>
      <c r="K356" s="2">
        <v>95.633049999999997</v>
      </c>
      <c r="L356" s="2">
        <v>2.37039</v>
      </c>
      <c r="M356" s="2">
        <v>18526.5</v>
      </c>
      <c r="N356" s="2">
        <v>139.5</v>
      </c>
      <c r="O356" s="2">
        <v>-73</v>
      </c>
      <c r="P356" s="2" t="s">
        <v>379</v>
      </c>
      <c r="Q356" s="2">
        <v>54</v>
      </c>
      <c r="R356" s="3">
        <v>39735.714641203704</v>
      </c>
    </row>
    <row r="357" spans="1:18" s="2" customFormat="1" x14ac:dyDescent="0.2">
      <c r="A357" s="2" t="s">
        <v>91</v>
      </c>
      <c r="B357" s="2">
        <v>4.2290000000000001E-2</v>
      </c>
      <c r="C357" s="2">
        <v>217.62629999999999</v>
      </c>
      <c r="D357" s="2">
        <v>-1.99E-3</v>
      </c>
      <c r="E357" s="2">
        <v>332.00420000000003</v>
      </c>
      <c r="F357" s="2">
        <v>-2.0049999999999998E-2</v>
      </c>
      <c r="G357" s="2">
        <v>0.43564000000000003</v>
      </c>
      <c r="H357" s="2">
        <v>1.9311499999999999</v>
      </c>
      <c r="I357" s="2">
        <v>0.8014</v>
      </c>
      <c r="J357" s="2">
        <v>0.63278999999999996</v>
      </c>
      <c r="K357" s="2">
        <v>95.390460000000004</v>
      </c>
      <c r="L357" s="2">
        <v>2.2888899999999999</v>
      </c>
      <c r="M357" s="2">
        <v>18512.3</v>
      </c>
      <c r="N357" s="2">
        <v>145.30000000000001</v>
      </c>
      <c r="O357" s="2">
        <v>-73</v>
      </c>
      <c r="P357" s="2" t="s">
        <v>379</v>
      </c>
      <c r="Q357" s="2">
        <v>55</v>
      </c>
      <c r="R357" s="3">
        <v>39735.717662037037</v>
      </c>
    </row>
    <row r="358" spans="1:18" s="2" customFormat="1" x14ac:dyDescent="0.2">
      <c r="A358" s="2" t="s">
        <v>380</v>
      </c>
      <c r="B358" s="2">
        <v>-3.64E-3</v>
      </c>
      <c r="C358" s="2">
        <v>219.41059999999999</v>
      </c>
      <c r="D358" s="2">
        <v>-5.7499999999999999E-3</v>
      </c>
      <c r="E358" s="2">
        <v>330.17759999999998</v>
      </c>
      <c r="F358" s="2">
        <v>1.755E-2</v>
      </c>
      <c r="G358" s="2">
        <v>0.38180999999999998</v>
      </c>
      <c r="H358" s="2">
        <v>3.0025599999999999</v>
      </c>
      <c r="I358" s="2">
        <v>0.66103000000000001</v>
      </c>
      <c r="J358" s="2">
        <v>0.73592000000000002</v>
      </c>
      <c r="K358" s="2">
        <v>95.770979999999994</v>
      </c>
      <c r="L358" s="2">
        <v>2.3331300000000001</v>
      </c>
      <c r="M358" s="2">
        <v>18498</v>
      </c>
      <c r="N358" s="2">
        <v>151</v>
      </c>
      <c r="O358" s="2">
        <v>-73</v>
      </c>
      <c r="P358" s="2" t="s">
        <v>379</v>
      </c>
      <c r="Q358" s="2">
        <v>56</v>
      </c>
      <c r="R358" s="3">
        <v>39735.720671296294</v>
      </c>
    </row>
    <row r="359" spans="1:18" s="2" customFormat="1" x14ac:dyDescent="0.2">
      <c r="A359" s="2" t="s">
        <v>92</v>
      </c>
      <c r="B359" s="2">
        <v>24.289069999999999</v>
      </c>
      <c r="C359" s="2">
        <v>0.22276000000000001</v>
      </c>
      <c r="D359" s="2">
        <v>309.15030000000002</v>
      </c>
      <c r="E359" s="2">
        <v>500.01679999999999</v>
      </c>
      <c r="F359" s="2">
        <v>1.11131</v>
      </c>
      <c r="G359" s="2">
        <v>53.57544</v>
      </c>
      <c r="H359" s="2">
        <v>0.21357999999999999</v>
      </c>
      <c r="I359" s="2">
        <v>9.8919999999999994E-2</v>
      </c>
      <c r="J359" s="2">
        <v>-2.1649999999999999E-2</v>
      </c>
      <c r="K359" s="2">
        <v>2.7027899999999998</v>
      </c>
      <c r="L359" s="2">
        <v>-2.878E-2</v>
      </c>
      <c r="M359" s="2">
        <v>18175</v>
      </c>
      <c r="N359" s="2">
        <v>14</v>
      </c>
      <c r="O359" s="2">
        <v>-74</v>
      </c>
      <c r="P359" s="2" t="s">
        <v>381</v>
      </c>
      <c r="Q359" s="2">
        <v>57</v>
      </c>
      <c r="R359" s="3">
        <v>39735.72378472222</v>
      </c>
    </row>
    <row r="360" spans="1:18" s="2" customFormat="1" x14ac:dyDescent="0.2">
      <c r="A360" s="2" t="s">
        <v>94</v>
      </c>
      <c r="B360" s="2">
        <v>10.127549999999999</v>
      </c>
      <c r="C360" s="2">
        <v>72.278400000000005</v>
      </c>
      <c r="D360" s="2">
        <v>122.2816</v>
      </c>
      <c r="E360" s="2">
        <v>513.41650000000004</v>
      </c>
      <c r="F360" s="2">
        <v>0.40044999999999997</v>
      </c>
      <c r="G360" s="2">
        <v>92.197040000000001</v>
      </c>
      <c r="H360" s="2">
        <v>1.50756</v>
      </c>
      <c r="I360" s="2">
        <v>1.43259</v>
      </c>
      <c r="J360" s="2">
        <v>9.085E-2</v>
      </c>
      <c r="K360" s="2">
        <v>12.8185</v>
      </c>
      <c r="L360" s="2">
        <v>0.34916999999999998</v>
      </c>
      <c r="M360" s="2">
        <v>18171</v>
      </c>
      <c r="N360" s="2">
        <v>21.7</v>
      </c>
      <c r="O360" s="2">
        <v>-74</v>
      </c>
      <c r="P360" s="2" t="s">
        <v>381</v>
      </c>
      <c r="Q360" s="2">
        <v>58</v>
      </c>
      <c r="R360" s="3">
        <v>39735.727013888885</v>
      </c>
    </row>
    <row r="361" spans="1:18" s="2" customFormat="1" x14ac:dyDescent="0.2">
      <c r="A361" s="2" t="s">
        <v>95</v>
      </c>
      <c r="B361" s="2">
        <v>1.1130199999999999</v>
      </c>
      <c r="C361" s="2">
        <v>98.503739999999993</v>
      </c>
      <c r="D361" s="2">
        <v>23.346589999999999</v>
      </c>
      <c r="E361" s="2">
        <v>506.5573</v>
      </c>
      <c r="F361" s="2">
        <v>5.382E-2</v>
      </c>
      <c r="G361" s="2">
        <v>114.3579</v>
      </c>
      <c r="H361" s="2">
        <v>2.30918</v>
      </c>
      <c r="I361" s="2">
        <v>0.37952000000000002</v>
      </c>
      <c r="J361" s="2">
        <v>0.38690999999999998</v>
      </c>
      <c r="K361" s="2">
        <v>23.398779999999999</v>
      </c>
      <c r="L361" s="2">
        <v>0.30293999999999999</v>
      </c>
      <c r="M361" s="2">
        <v>18167</v>
      </c>
      <c r="N361" s="2">
        <v>29.3</v>
      </c>
      <c r="O361" s="2">
        <v>-74</v>
      </c>
      <c r="P361" s="2" t="s">
        <v>381</v>
      </c>
      <c r="Q361" s="2">
        <v>59</v>
      </c>
      <c r="R361" s="3">
        <v>39735.730034722219</v>
      </c>
    </row>
    <row r="362" spans="1:18" s="2" customFormat="1" x14ac:dyDescent="0.2">
      <c r="A362" s="2" t="s">
        <v>96</v>
      </c>
      <c r="B362" s="2">
        <v>1.33596</v>
      </c>
      <c r="C362" s="2">
        <v>83.345209999999994</v>
      </c>
      <c r="D362" s="2">
        <v>34.12979</v>
      </c>
      <c r="E362" s="2">
        <v>501.10980000000001</v>
      </c>
      <c r="F362" s="2">
        <v>3.5040000000000002E-2</v>
      </c>
      <c r="G362" s="2">
        <v>114.73009999999999</v>
      </c>
      <c r="H362" s="2">
        <v>1.4641</v>
      </c>
      <c r="I362" s="2">
        <v>0.44335999999999998</v>
      </c>
      <c r="J362" s="2">
        <v>0.39851999999999999</v>
      </c>
      <c r="K362" s="2">
        <v>29.634599999999999</v>
      </c>
      <c r="L362" s="2">
        <v>0.3342</v>
      </c>
      <c r="M362" s="2">
        <v>18163</v>
      </c>
      <c r="N362" s="2">
        <v>37</v>
      </c>
      <c r="O362" s="2">
        <v>-74</v>
      </c>
      <c r="P362" s="2" t="s">
        <v>381</v>
      </c>
      <c r="Q362" s="2">
        <v>60</v>
      </c>
      <c r="R362" s="3">
        <v>39735.733055555553</v>
      </c>
    </row>
    <row r="363" spans="1:18" s="2" customFormat="1" x14ac:dyDescent="0.2">
      <c r="A363" s="2" t="s">
        <v>97</v>
      </c>
      <c r="B363" s="2">
        <v>3.7900000000000003E-2</v>
      </c>
      <c r="C363" s="2">
        <v>319.44600000000003</v>
      </c>
      <c r="D363" s="2">
        <v>0.11965000000000001</v>
      </c>
      <c r="E363" s="2">
        <v>360.08089999999999</v>
      </c>
      <c r="F363" s="2">
        <v>-2.002E-2</v>
      </c>
      <c r="G363" s="2">
        <v>0.90676000000000001</v>
      </c>
      <c r="H363" s="2">
        <v>1.01816</v>
      </c>
      <c r="I363" s="2">
        <v>1.2897700000000001</v>
      </c>
      <c r="J363" s="2">
        <v>0.82340999999999998</v>
      </c>
      <c r="K363" s="2">
        <v>56.665379999999999</v>
      </c>
      <c r="L363" s="2">
        <v>6.5070000000000003E-2</v>
      </c>
      <c r="M363" s="2">
        <v>9005</v>
      </c>
      <c r="N363" s="2">
        <v>25176</v>
      </c>
      <c r="O363" s="2">
        <v>-107</v>
      </c>
      <c r="P363" s="2" t="s">
        <v>382</v>
      </c>
      <c r="Q363" s="2">
        <v>61</v>
      </c>
      <c r="R363" s="3">
        <v>39735.736145833333</v>
      </c>
    </row>
    <row r="364" spans="1:18" s="2" customFormat="1" x14ac:dyDescent="0.2">
      <c r="A364" s="2" t="s">
        <v>99</v>
      </c>
      <c r="B364" s="2">
        <v>2.8660000000000001E-2</v>
      </c>
      <c r="C364" s="2">
        <v>312.96769999999998</v>
      </c>
      <c r="D364" s="2">
        <v>0.48964999999999997</v>
      </c>
      <c r="E364" s="2">
        <v>355.76569999999998</v>
      </c>
      <c r="F364" s="2">
        <v>-8.0100000000000005E-2</v>
      </c>
      <c r="G364" s="2">
        <v>1.2781499999999999</v>
      </c>
      <c r="H364" s="2">
        <v>1.8158000000000001</v>
      </c>
      <c r="I364" s="2">
        <v>2.1467399999999999</v>
      </c>
      <c r="J364" s="2">
        <v>0.87534000000000001</v>
      </c>
      <c r="K364" s="2">
        <v>57.981639999999999</v>
      </c>
      <c r="L364" s="2">
        <v>-4.5060000000000003E-2</v>
      </c>
      <c r="M364" s="2">
        <v>8987.5</v>
      </c>
      <c r="N364" s="2">
        <v>25178.799999999999</v>
      </c>
      <c r="O364" s="2">
        <v>-107</v>
      </c>
      <c r="P364" s="2" t="s">
        <v>382</v>
      </c>
      <c r="Q364" s="2">
        <v>62</v>
      </c>
      <c r="R364" s="3">
        <v>39735.739421296297</v>
      </c>
    </row>
    <row r="365" spans="1:18" s="2" customFormat="1" x14ac:dyDescent="0.2">
      <c r="A365" s="2" t="s">
        <v>100</v>
      </c>
      <c r="B365" s="2">
        <v>1.32E-2</v>
      </c>
      <c r="C365" s="2">
        <v>319.21530000000001</v>
      </c>
      <c r="D365" s="2">
        <v>0.25535999999999998</v>
      </c>
      <c r="E365" s="2">
        <v>355.2885</v>
      </c>
      <c r="F365" s="2">
        <v>-0.11515</v>
      </c>
      <c r="G365" s="2">
        <v>1.52911</v>
      </c>
      <c r="H365" s="2">
        <v>0.74417</v>
      </c>
      <c r="I365" s="2">
        <v>1.38652</v>
      </c>
      <c r="J365" s="2">
        <v>0.88368000000000002</v>
      </c>
      <c r="K365" s="2">
        <v>56.801859999999998</v>
      </c>
      <c r="L365" s="2">
        <v>2.503E-2</v>
      </c>
      <c r="M365" s="2">
        <v>8970</v>
      </c>
      <c r="N365" s="2">
        <v>25181.5</v>
      </c>
      <c r="O365" s="2">
        <v>-107</v>
      </c>
      <c r="P365" s="2" t="s">
        <v>382</v>
      </c>
      <c r="Q365" s="2">
        <v>63</v>
      </c>
      <c r="R365" s="3">
        <v>39735.742430555554</v>
      </c>
    </row>
    <row r="366" spans="1:18" s="2" customFormat="1" x14ac:dyDescent="0.2">
      <c r="A366" s="2" t="s">
        <v>101</v>
      </c>
      <c r="B366" s="2">
        <v>2.4599999999999999E-3</v>
      </c>
      <c r="C366" s="2">
        <v>314.93029999999999</v>
      </c>
      <c r="D366" s="2">
        <v>0.55728</v>
      </c>
      <c r="E366" s="2">
        <v>358.11970000000002</v>
      </c>
      <c r="F366" s="2">
        <v>2.5000000000000001E-3</v>
      </c>
      <c r="G366" s="2">
        <v>1.2875099999999999</v>
      </c>
      <c r="H366" s="2">
        <v>0.76495000000000002</v>
      </c>
      <c r="I366" s="2">
        <v>1.27379</v>
      </c>
      <c r="J366" s="2">
        <v>0.78191999999999995</v>
      </c>
      <c r="K366" s="2">
        <v>60.112270000000002</v>
      </c>
      <c r="L366" s="2">
        <v>2.3779999999999999E-2</v>
      </c>
      <c r="M366" s="2">
        <v>8952.5</v>
      </c>
      <c r="N366" s="2">
        <v>25184.3</v>
      </c>
      <c r="O366" s="2">
        <v>-107</v>
      </c>
      <c r="P366" s="2" t="s">
        <v>382</v>
      </c>
      <c r="Q366" s="2">
        <v>64</v>
      </c>
      <c r="R366" s="3">
        <v>39735.745451388888</v>
      </c>
    </row>
    <row r="367" spans="1:18" s="2" customFormat="1" x14ac:dyDescent="0.2">
      <c r="A367" s="2" t="s">
        <v>102</v>
      </c>
      <c r="B367" s="2">
        <v>0.56476999999999999</v>
      </c>
      <c r="C367" s="2">
        <v>305.06479999999999</v>
      </c>
      <c r="D367" s="2">
        <v>5.9567300000000003</v>
      </c>
      <c r="E367" s="2">
        <v>345.39780000000002</v>
      </c>
      <c r="F367" s="2">
        <v>-2.504E-2</v>
      </c>
      <c r="G367" s="2">
        <v>1.1240300000000001</v>
      </c>
      <c r="H367" s="2">
        <v>1.18472</v>
      </c>
      <c r="I367" s="2">
        <v>14.05687</v>
      </c>
      <c r="J367" s="2">
        <v>0.77332999999999996</v>
      </c>
      <c r="K367" s="2">
        <v>61.720759999999999</v>
      </c>
      <c r="L367" s="2">
        <v>0</v>
      </c>
      <c r="M367" s="2">
        <v>8935</v>
      </c>
      <c r="N367" s="2">
        <v>25187</v>
      </c>
      <c r="O367" s="2">
        <v>-107</v>
      </c>
      <c r="P367" s="2" t="s">
        <v>382</v>
      </c>
      <c r="Q367" s="2">
        <v>65</v>
      </c>
      <c r="R367" s="3">
        <v>39735.748460648145</v>
      </c>
    </row>
    <row r="368" spans="1:18" s="2" customFormat="1" x14ac:dyDescent="0.2">
      <c r="A368" s="2" t="s">
        <v>103</v>
      </c>
      <c r="B368" s="2">
        <v>-4.052E-2</v>
      </c>
      <c r="C368" s="2">
        <v>324.37599999999998</v>
      </c>
      <c r="D368" s="2">
        <v>0.31187999999999999</v>
      </c>
      <c r="E368" s="2">
        <v>353.97890000000001</v>
      </c>
      <c r="F368" s="2">
        <v>2.7550000000000002E-2</v>
      </c>
      <c r="G368" s="2">
        <v>1.3336399999999999</v>
      </c>
      <c r="H368" s="2">
        <v>0.57284000000000002</v>
      </c>
      <c r="I368" s="2">
        <v>1.4212</v>
      </c>
      <c r="J368" s="2">
        <v>0.93106</v>
      </c>
      <c r="K368" s="2">
        <v>57.29598</v>
      </c>
      <c r="L368" s="2">
        <v>8.1409999999999996E-2</v>
      </c>
      <c r="M368" s="2">
        <v>8205</v>
      </c>
      <c r="N368" s="2">
        <v>25120</v>
      </c>
      <c r="O368" s="2">
        <v>-105</v>
      </c>
      <c r="P368" s="2" t="s">
        <v>383</v>
      </c>
      <c r="Q368" s="2">
        <v>66</v>
      </c>
      <c r="R368" s="3">
        <v>39735.751550925925</v>
      </c>
    </row>
    <row r="369" spans="1:18" s="2" customFormat="1" x14ac:dyDescent="0.2">
      <c r="A369" s="2" t="s">
        <v>105</v>
      </c>
      <c r="B369" s="2">
        <v>8.8169999999999998E-2</v>
      </c>
      <c r="C369" s="2">
        <v>323.08010000000002</v>
      </c>
      <c r="D369" s="2">
        <v>0.81935000000000002</v>
      </c>
      <c r="E369" s="2">
        <v>353.5625</v>
      </c>
      <c r="F369" s="2">
        <v>3.5069999999999997E-2</v>
      </c>
      <c r="G369" s="2">
        <v>1.5579700000000001</v>
      </c>
      <c r="H369" s="2">
        <v>1.81121</v>
      </c>
      <c r="I369" s="2">
        <v>3.8703500000000002</v>
      </c>
      <c r="J369" s="2">
        <v>0.78695999999999999</v>
      </c>
      <c r="K369" s="2">
        <v>55.939619999999998</v>
      </c>
      <c r="L369" s="2">
        <v>8.2680000000000003E-2</v>
      </c>
      <c r="M369" s="2">
        <v>8224.2999999999993</v>
      </c>
      <c r="N369" s="2">
        <v>25120</v>
      </c>
      <c r="O369" s="2">
        <v>-105</v>
      </c>
      <c r="P369" s="2" t="s">
        <v>383</v>
      </c>
      <c r="Q369" s="2">
        <v>67</v>
      </c>
      <c r="R369" s="3">
        <v>39735.754756944443</v>
      </c>
    </row>
    <row r="370" spans="1:18" s="2" customFormat="1" x14ac:dyDescent="0.2">
      <c r="A370" s="2" t="s">
        <v>106</v>
      </c>
      <c r="B370" s="2">
        <v>-1.58E-3</v>
      </c>
      <c r="C370" s="2">
        <v>317.99369999999999</v>
      </c>
      <c r="D370" s="2">
        <v>0.31719000000000003</v>
      </c>
      <c r="E370" s="2">
        <v>357.90809999999999</v>
      </c>
      <c r="F370" s="2">
        <v>-1.8790000000000001E-2</v>
      </c>
      <c r="G370" s="2">
        <v>1.6127</v>
      </c>
      <c r="H370" s="2">
        <v>0.55325000000000002</v>
      </c>
      <c r="I370" s="2">
        <v>1.96922</v>
      </c>
      <c r="J370" s="2">
        <v>0.87170999999999998</v>
      </c>
      <c r="K370" s="2">
        <v>56.363010000000003</v>
      </c>
      <c r="L370" s="2">
        <v>-2.5100000000000001E-3</v>
      </c>
      <c r="M370" s="2">
        <v>8243.7000000000007</v>
      </c>
      <c r="N370" s="2">
        <v>25120</v>
      </c>
      <c r="O370" s="2">
        <v>-105</v>
      </c>
      <c r="P370" s="2" t="s">
        <v>383</v>
      </c>
      <c r="Q370" s="2">
        <v>68</v>
      </c>
      <c r="R370" s="3">
        <v>39735.757743055554</v>
      </c>
    </row>
    <row r="371" spans="1:18" s="2" customFormat="1" x14ac:dyDescent="0.2">
      <c r="A371" s="2" t="s">
        <v>107</v>
      </c>
      <c r="B371" s="2">
        <v>3.9239999999999997E-2</v>
      </c>
      <c r="C371" s="2">
        <v>319.98599999999999</v>
      </c>
      <c r="D371" s="2">
        <v>0.49765999999999999</v>
      </c>
      <c r="E371" s="2">
        <v>361.68709999999999</v>
      </c>
      <c r="F371" s="2">
        <v>0</v>
      </c>
      <c r="G371" s="2">
        <v>1.48742</v>
      </c>
      <c r="H371" s="2">
        <v>0.41347</v>
      </c>
      <c r="I371" s="2">
        <v>1.8103199999999999</v>
      </c>
      <c r="J371" s="2">
        <v>0.78752</v>
      </c>
      <c r="K371" s="2">
        <v>55.104570000000002</v>
      </c>
      <c r="L371" s="2">
        <v>7.016E-2</v>
      </c>
      <c r="M371" s="2">
        <v>8263</v>
      </c>
      <c r="N371" s="2">
        <v>25120</v>
      </c>
      <c r="O371" s="2">
        <v>-105</v>
      </c>
      <c r="P371" s="2" t="s">
        <v>383</v>
      </c>
      <c r="Q371" s="2">
        <v>69</v>
      </c>
      <c r="R371" s="3">
        <v>39735.760752314818</v>
      </c>
    </row>
    <row r="372" spans="1:18" s="2" customFormat="1" x14ac:dyDescent="0.2">
      <c r="A372" s="2" t="s">
        <v>108</v>
      </c>
      <c r="B372" s="2">
        <v>7.1179999999999993E-2</v>
      </c>
      <c r="C372" s="2">
        <v>318.45510000000002</v>
      </c>
      <c r="D372" s="2">
        <v>0.87549999999999994</v>
      </c>
      <c r="E372" s="2">
        <v>357.77300000000002</v>
      </c>
      <c r="F372" s="2">
        <v>1.252E-2</v>
      </c>
      <c r="G372" s="2">
        <v>1.00461</v>
      </c>
      <c r="H372" s="2">
        <v>0.96353</v>
      </c>
      <c r="I372" s="2">
        <v>1.50427</v>
      </c>
      <c r="J372" s="2">
        <v>0.80569999999999997</v>
      </c>
      <c r="K372" s="2">
        <v>57.593859999999999</v>
      </c>
      <c r="L372" s="2">
        <v>-6.6339999999999996E-2</v>
      </c>
      <c r="M372" s="2">
        <v>8053</v>
      </c>
      <c r="N372" s="2">
        <v>25096</v>
      </c>
      <c r="O372" s="2">
        <v>-105</v>
      </c>
      <c r="P372" s="2" t="s">
        <v>384</v>
      </c>
      <c r="Q372" s="2">
        <v>70</v>
      </c>
      <c r="R372" s="3">
        <v>39735.763842592591</v>
      </c>
    </row>
    <row r="373" spans="1:18" s="2" customFormat="1" x14ac:dyDescent="0.2">
      <c r="A373" s="2" t="s">
        <v>110</v>
      </c>
      <c r="B373" s="2">
        <v>5.7540000000000001E-2</v>
      </c>
      <c r="C373" s="2">
        <v>284.33850000000001</v>
      </c>
      <c r="D373" s="2">
        <v>10.55077</v>
      </c>
      <c r="E373" s="2">
        <v>364.76209999999998</v>
      </c>
      <c r="F373" s="2">
        <v>-3.7599999999999999E-3</v>
      </c>
      <c r="G373" s="2">
        <v>8.4330300000000005</v>
      </c>
      <c r="H373" s="2">
        <v>3.3529200000000001</v>
      </c>
      <c r="I373" s="2">
        <v>4.6735199999999999</v>
      </c>
      <c r="J373" s="2">
        <v>0.91874</v>
      </c>
      <c r="K373" s="2">
        <v>54.365229999999997</v>
      </c>
      <c r="L373" s="2">
        <v>1.627E-2</v>
      </c>
      <c r="M373" s="2">
        <v>8042</v>
      </c>
      <c r="N373" s="2">
        <v>25094</v>
      </c>
      <c r="O373" s="2">
        <v>-105</v>
      </c>
      <c r="P373" s="2" t="s">
        <v>384</v>
      </c>
      <c r="Q373" s="2">
        <v>71</v>
      </c>
      <c r="R373" s="3">
        <v>39735.767048611109</v>
      </c>
    </row>
    <row r="374" spans="1:18" s="2" customFormat="1" x14ac:dyDescent="0.2">
      <c r="A374" s="2" t="s">
        <v>111</v>
      </c>
      <c r="B374" s="2">
        <v>2.5999999999999999E-2</v>
      </c>
      <c r="C374" s="2">
        <v>318.23559999999998</v>
      </c>
      <c r="D374" s="2">
        <v>0.18906000000000001</v>
      </c>
      <c r="E374" s="2">
        <v>354.8245</v>
      </c>
      <c r="F374" s="2">
        <v>2.3779999999999999E-2</v>
      </c>
      <c r="G374" s="2">
        <v>1.14798</v>
      </c>
      <c r="H374" s="2">
        <v>0.95692999999999995</v>
      </c>
      <c r="I374" s="2">
        <v>1.6297600000000001</v>
      </c>
      <c r="J374" s="2">
        <v>0.88293999999999995</v>
      </c>
      <c r="K374" s="2">
        <v>58.921869999999998</v>
      </c>
      <c r="L374" s="2">
        <v>1.001E-2</v>
      </c>
      <c r="M374" s="2">
        <v>8031</v>
      </c>
      <c r="N374" s="2">
        <v>25092</v>
      </c>
      <c r="O374" s="2">
        <v>-105</v>
      </c>
      <c r="P374" s="2" t="s">
        <v>384</v>
      </c>
      <c r="Q374" s="2">
        <v>72</v>
      </c>
      <c r="R374" s="3">
        <v>39735.770057870373</v>
      </c>
    </row>
    <row r="375" spans="1:18" s="2" customFormat="1" x14ac:dyDescent="0.2">
      <c r="A375" s="2" t="s">
        <v>112</v>
      </c>
      <c r="B375" s="2">
        <v>6.8930000000000005E-2</v>
      </c>
      <c r="C375" s="2">
        <v>136.04159999999999</v>
      </c>
      <c r="D375" s="2">
        <v>36.958399999999997</v>
      </c>
      <c r="E375" s="2">
        <v>504.08120000000002</v>
      </c>
      <c r="F375" s="2">
        <v>-5.0070000000000003E-2</v>
      </c>
      <c r="G375" s="2">
        <v>87.508089999999996</v>
      </c>
      <c r="H375" s="2">
        <v>15.18188</v>
      </c>
      <c r="I375" s="2">
        <v>21.500109999999999</v>
      </c>
      <c r="J375" s="2">
        <v>0.75680000000000003</v>
      </c>
      <c r="K375" s="2">
        <v>22.358000000000001</v>
      </c>
      <c r="L375" s="2">
        <v>2.5000000000000001E-3</v>
      </c>
      <c r="M375" s="2">
        <v>8020</v>
      </c>
      <c r="N375" s="2">
        <v>25090</v>
      </c>
      <c r="O375" s="2">
        <v>-105</v>
      </c>
      <c r="P375" s="2" t="s">
        <v>384</v>
      </c>
      <c r="Q375" s="2">
        <v>73</v>
      </c>
      <c r="R375" s="3">
        <v>39735.773055555554</v>
      </c>
    </row>
    <row r="376" spans="1:18" s="2" customFormat="1" x14ac:dyDescent="0.2">
      <c r="A376" s="2" t="s">
        <v>113</v>
      </c>
      <c r="B376" s="2">
        <v>6.2399999999999997E-2</v>
      </c>
      <c r="C376" s="2">
        <v>171.06489999999999</v>
      </c>
      <c r="D376" s="2">
        <v>27.93572</v>
      </c>
      <c r="E376" s="2">
        <v>509.59350000000001</v>
      </c>
      <c r="F376" s="2">
        <v>-6.2599999999999999E-3</v>
      </c>
      <c r="G376" s="2">
        <v>51.58961</v>
      </c>
      <c r="H376" s="2">
        <v>10.644500000000001</v>
      </c>
      <c r="I376" s="2">
        <v>15.492660000000001</v>
      </c>
      <c r="J376" s="2">
        <v>0.86692000000000002</v>
      </c>
      <c r="K376" s="2">
        <v>32.87771</v>
      </c>
      <c r="L376" s="2">
        <v>-2.128E-2</v>
      </c>
      <c r="M376" s="2">
        <v>8009</v>
      </c>
      <c r="N376" s="2">
        <v>25088</v>
      </c>
      <c r="O376" s="2">
        <v>-105</v>
      </c>
      <c r="P376" s="2" t="s">
        <v>384</v>
      </c>
      <c r="Q376" s="2">
        <v>74</v>
      </c>
      <c r="R376" s="3">
        <v>39735.776064814818</v>
      </c>
    </row>
    <row r="377" spans="1:18" s="2" customFormat="1" x14ac:dyDescent="0.2">
      <c r="A377" s="2" t="s">
        <v>114</v>
      </c>
      <c r="B377" s="2">
        <v>4.6359999999999998E-2</v>
      </c>
      <c r="C377" s="2">
        <v>316.46260000000001</v>
      </c>
      <c r="D377" s="2">
        <v>0.35603000000000001</v>
      </c>
      <c r="E377" s="2">
        <v>354.30329999999998</v>
      </c>
      <c r="F377" s="2">
        <v>3.7699999999999999E-3</v>
      </c>
      <c r="G377" s="2">
        <v>1.1775100000000001</v>
      </c>
      <c r="H377" s="2">
        <v>0.78515000000000001</v>
      </c>
      <c r="I377" s="2">
        <v>1.01495</v>
      </c>
      <c r="J377" s="2">
        <v>0.90658000000000005</v>
      </c>
      <c r="K377" s="2">
        <v>57.999699999999997</v>
      </c>
      <c r="L377" s="2">
        <v>0.12302</v>
      </c>
      <c r="M377" s="2">
        <v>7405</v>
      </c>
      <c r="N377" s="2">
        <v>24756</v>
      </c>
      <c r="O377" s="2">
        <v>-105</v>
      </c>
      <c r="P377" s="2" t="s">
        <v>385</v>
      </c>
      <c r="Q377" s="2">
        <v>75</v>
      </c>
      <c r="R377" s="3">
        <v>39735.77915509259</v>
      </c>
    </row>
    <row r="378" spans="1:18" s="2" customFormat="1" x14ac:dyDescent="0.2">
      <c r="A378" s="2" t="s">
        <v>116</v>
      </c>
      <c r="B378" s="2">
        <v>5.4299999999999999E-3</v>
      </c>
      <c r="C378" s="2">
        <v>320.19580000000002</v>
      </c>
      <c r="D378" s="2">
        <v>0.83164000000000005</v>
      </c>
      <c r="E378" s="2">
        <v>353.40410000000003</v>
      </c>
      <c r="F378" s="2">
        <v>-5.0200000000000002E-3</v>
      </c>
      <c r="G378" s="2">
        <v>1.38527</v>
      </c>
      <c r="H378" s="2">
        <v>1.1013200000000001</v>
      </c>
      <c r="I378" s="2">
        <v>2.2727200000000001</v>
      </c>
      <c r="J378" s="2">
        <v>0.89083999999999997</v>
      </c>
      <c r="K378" s="2">
        <v>57.218969999999999</v>
      </c>
      <c r="L378" s="2">
        <v>7.5319999999999998E-2</v>
      </c>
      <c r="M378" s="2">
        <v>7384.5</v>
      </c>
      <c r="N378" s="2">
        <v>24758.5</v>
      </c>
      <c r="O378" s="2">
        <v>-105</v>
      </c>
      <c r="P378" s="2" t="s">
        <v>385</v>
      </c>
      <c r="Q378" s="2">
        <v>76</v>
      </c>
      <c r="R378" s="3">
        <v>39735.782337962963</v>
      </c>
    </row>
    <row r="379" spans="1:18" s="2" customFormat="1" x14ac:dyDescent="0.2">
      <c r="A379" s="2" t="s">
        <v>117</v>
      </c>
      <c r="B379" s="2">
        <v>3.3849999999999998E-2</v>
      </c>
      <c r="C379" s="2">
        <v>319.39729999999997</v>
      </c>
      <c r="D379" s="2">
        <v>1.2527900000000001</v>
      </c>
      <c r="E379" s="2">
        <v>352.4359</v>
      </c>
      <c r="F379" s="2">
        <v>-3.7699999999999999E-3</v>
      </c>
      <c r="G379" s="2">
        <v>1.0851999999999999</v>
      </c>
      <c r="H379" s="2">
        <v>2.3144499999999999</v>
      </c>
      <c r="I379" s="2">
        <v>5.2612399999999999</v>
      </c>
      <c r="J379" s="2">
        <v>0.82743999999999995</v>
      </c>
      <c r="K379" s="2">
        <v>57.350830000000002</v>
      </c>
      <c r="L379" s="2">
        <v>0.11550000000000001</v>
      </c>
      <c r="M379" s="2">
        <v>7364</v>
      </c>
      <c r="N379" s="2">
        <v>24761</v>
      </c>
      <c r="O379" s="2">
        <v>-105</v>
      </c>
      <c r="P379" s="2" t="s">
        <v>385</v>
      </c>
      <c r="Q379" s="2">
        <v>77</v>
      </c>
      <c r="R379" s="3">
        <v>39735.785358796296</v>
      </c>
    </row>
    <row r="380" spans="1:18" s="2" customFormat="1" x14ac:dyDescent="0.2">
      <c r="A380" s="2" t="s">
        <v>118</v>
      </c>
      <c r="B380" s="2">
        <v>-1.1379999999999999E-2</v>
      </c>
      <c r="C380" s="2">
        <v>322.44349999999997</v>
      </c>
      <c r="D380" s="2">
        <v>0.48068</v>
      </c>
      <c r="E380" s="2">
        <v>354.71800000000002</v>
      </c>
      <c r="F380" s="2">
        <v>4.2689999999999999E-2</v>
      </c>
      <c r="G380" s="2">
        <v>1.1288100000000001</v>
      </c>
      <c r="H380" s="2">
        <v>1.09934</v>
      </c>
      <c r="I380" s="2">
        <v>2.1448499999999999</v>
      </c>
      <c r="J380" s="2">
        <v>0.91105999999999998</v>
      </c>
      <c r="K380" s="2">
        <v>57.095179999999999</v>
      </c>
      <c r="L380" s="2">
        <v>4.5199999999999997E-2</v>
      </c>
      <c r="M380" s="2">
        <v>7343.5</v>
      </c>
      <c r="N380" s="2">
        <v>24763.5</v>
      </c>
      <c r="O380" s="2">
        <v>-105</v>
      </c>
      <c r="P380" s="2" t="s">
        <v>385</v>
      </c>
      <c r="Q380" s="2">
        <v>78</v>
      </c>
      <c r="R380" s="3">
        <v>39735.788391203707</v>
      </c>
    </row>
    <row r="381" spans="1:18" s="2" customFormat="1" x14ac:dyDescent="0.2">
      <c r="A381" s="2" t="s">
        <v>386</v>
      </c>
      <c r="B381" s="2">
        <v>-8.4600000000000005E-3</v>
      </c>
      <c r="C381" s="2">
        <v>324.15589999999997</v>
      </c>
      <c r="D381" s="2">
        <v>0.27726000000000001</v>
      </c>
      <c r="E381" s="2">
        <v>355.3297</v>
      </c>
      <c r="F381" s="2">
        <v>1.3809999999999999E-2</v>
      </c>
      <c r="G381" s="2">
        <v>1.18482</v>
      </c>
      <c r="H381" s="2">
        <v>0.97133999999999998</v>
      </c>
      <c r="I381" s="2">
        <v>1.5718000000000001</v>
      </c>
      <c r="J381" s="2">
        <v>0.87151000000000001</v>
      </c>
      <c r="K381" s="2">
        <v>57.163379999999997</v>
      </c>
      <c r="L381" s="2">
        <v>3.7670000000000002E-2</v>
      </c>
      <c r="M381" s="2">
        <v>7323</v>
      </c>
      <c r="N381" s="2">
        <v>24766</v>
      </c>
      <c r="O381" s="2">
        <v>-105</v>
      </c>
      <c r="P381" s="2" t="s">
        <v>385</v>
      </c>
      <c r="Q381" s="2">
        <v>79</v>
      </c>
      <c r="R381" s="3">
        <v>39735.791400462964</v>
      </c>
    </row>
    <row r="382" spans="1:18" s="2" customFormat="1" x14ac:dyDescent="0.2">
      <c r="A382" s="2" t="s">
        <v>119</v>
      </c>
      <c r="B382" s="2">
        <v>4.0230000000000002E-2</v>
      </c>
      <c r="C382" s="2">
        <v>294.0847</v>
      </c>
      <c r="D382" s="2">
        <v>0.52246999999999999</v>
      </c>
      <c r="E382" s="2">
        <v>344.66520000000003</v>
      </c>
      <c r="F382" s="2">
        <v>8.3809999999999996E-2</v>
      </c>
      <c r="G382" s="2">
        <v>1.08039</v>
      </c>
      <c r="H382" s="2">
        <v>0.34805999999999998</v>
      </c>
      <c r="I382" s="2">
        <v>2.9571900000000002</v>
      </c>
      <c r="J382" s="2">
        <v>2.0623100000000001</v>
      </c>
      <c r="K382" s="2">
        <v>68.560969999999998</v>
      </c>
      <c r="L382" s="2">
        <v>9.0069999999999997E-2</v>
      </c>
      <c r="M382" s="2">
        <v>7032</v>
      </c>
      <c r="N382" s="2">
        <v>24754</v>
      </c>
      <c r="O382" s="2">
        <v>-106</v>
      </c>
      <c r="P382" s="2" t="s">
        <v>387</v>
      </c>
      <c r="Q382" s="2">
        <v>80</v>
      </c>
      <c r="R382" s="3">
        <v>39735.79451388889</v>
      </c>
    </row>
    <row r="383" spans="1:18" s="2" customFormat="1" x14ac:dyDescent="0.2">
      <c r="A383" s="2" t="s">
        <v>121</v>
      </c>
      <c r="B383" s="2">
        <v>3.7769999999999998E-2</v>
      </c>
      <c r="C383" s="2">
        <v>314.178</v>
      </c>
      <c r="D383" s="2">
        <v>0.70598000000000005</v>
      </c>
      <c r="E383" s="2">
        <v>350.5847</v>
      </c>
      <c r="F383" s="2">
        <v>-1.1259999999999999E-2</v>
      </c>
      <c r="G383" s="2">
        <v>1.28826</v>
      </c>
      <c r="H383" s="2">
        <v>0.43158000000000002</v>
      </c>
      <c r="I383" s="2">
        <v>3.4760499999999999</v>
      </c>
      <c r="J383" s="2">
        <v>1.1395999999999999</v>
      </c>
      <c r="K383" s="2">
        <v>58.330919999999999</v>
      </c>
      <c r="L383" s="2">
        <v>6.7559999999999995E-2</v>
      </c>
      <c r="M383" s="2">
        <v>7051</v>
      </c>
      <c r="N383" s="2">
        <v>24748</v>
      </c>
      <c r="O383" s="2">
        <v>-106</v>
      </c>
      <c r="P383" s="2" t="s">
        <v>387</v>
      </c>
      <c r="Q383" s="2">
        <v>81</v>
      </c>
      <c r="R383" s="3">
        <v>39735.797708333332</v>
      </c>
    </row>
    <row r="384" spans="1:18" s="2" customFormat="1" x14ac:dyDescent="0.2">
      <c r="A384" s="2" t="s">
        <v>122</v>
      </c>
      <c r="B384" s="2">
        <v>9.8599999999999993E-2</v>
      </c>
      <c r="C384" s="2">
        <v>312.65750000000003</v>
      </c>
      <c r="D384" s="2">
        <v>1.9217599999999999</v>
      </c>
      <c r="E384" s="2">
        <v>354.63619999999997</v>
      </c>
      <c r="F384" s="2">
        <v>-1.251E-2</v>
      </c>
      <c r="G384" s="2">
        <v>0.57282999999999995</v>
      </c>
      <c r="H384" s="2">
        <v>0.79325999999999997</v>
      </c>
      <c r="I384" s="2">
        <v>6.0770600000000004</v>
      </c>
      <c r="J384" s="2">
        <v>1.0315799999999999</v>
      </c>
      <c r="K384" s="2">
        <v>56.367739999999998</v>
      </c>
      <c r="L384" s="2">
        <v>-2.2519999999999998E-2</v>
      </c>
      <c r="M384" s="2">
        <v>7070</v>
      </c>
      <c r="N384" s="2">
        <v>24742</v>
      </c>
      <c r="O384" s="2">
        <v>-106</v>
      </c>
      <c r="P384" s="2" t="s">
        <v>387</v>
      </c>
      <c r="Q384" s="2">
        <v>82</v>
      </c>
      <c r="R384" s="3">
        <v>39735.800682870373</v>
      </c>
    </row>
    <row r="385" spans="1:18" s="2" customFormat="1" x14ac:dyDescent="0.2">
      <c r="A385" s="2" t="s">
        <v>125</v>
      </c>
      <c r="B385" s="2">
        <v>0.57430999999999999</v>
      </c>
      <c r="C385" s="2">
        <v>229.03720000000001</v>
      </c>
      <c r="D385" s="2">
        <v>20.28274</v>
      </c>
      <c r="E385" s="2">
        <v>299.9083</v>
      </c>
      <c r="F385" s="2">
        <v>0.08</v>
      </c>
      <c r="G385" s="2">
        <v>0.93879999999999997</v>
      </c>
      <c r="H385" s="2">
        <v>0.56791000000000003</v>
      </c>
      <c r="I385" s="2">
        <v>102.51600000000001</v>
      </c>
      <c r="J385" s="2">
        <v>0.38401000000000002</v>
      </c>
      <c r="K385" s="2">
        <v>84.556039999999996</v>
      </c>
      <c r="L385" s="2">
        <v>0.22252</v>
      </c>
      <c r="M385" s="2">
        <v>19617</v>
      </c>
      <c r="N385" s="2">
        <v>26589</v>
      </c>
      <c r="O385" s="2">
        <v>-113</v>
      </c>
      <c r="P385" s="2" t="s">
        <v>388</v>
      </c>
      <c r="Q385" s="2">
        <v>83</v>
      </c>
      <c r="R385" s="3">
        <v>39735.803784722222</v>
      </c>
    </row>
    <row r="386" spans="1:18" s="2" customFormat="1" x14ac:dyDescent="0.2">
      <c r="A386" s="2" t="s">
        <v>127</v>
      </c>
      <c r="B386" s="2">
        <v>4.5769999999999998E-2</v>
      </c>
      <c r="C386" s="2">
        <v>342.34179999999998</v>
      </c>
      <c r="D386" s="2">
        <v>0.80240999999999996</v>
      </c>
      <c r="E386" s="2">
        <v>355.74709999999999</v>
      </c>
      <c r="F386" s="2">
        <v>3.7499999999999999E-3</v>
      </c>
      <c r="G386" s="2">
        <v>0.52154999999999996</v>
      </c>
      <c r="H386" s="2">
        <v>0.35505999999999999</v>
      </c>
      <c r="I386" s="2">
        <v>5.6332800000000001</v>
      </c>
      <c r="J386" s="2">
        <v>0.35015000000000002</v>
      </c>
      <c r="K386" s="2">
        <v>47.643230000000003</v>
      </c>
      <c r="L386" s="2">
        <v>5.6259999999999998E-2</v>
      </c>
      <c r="M386" s="2">
        <v>19612.8</v>
      </c>
      <c r="N386" s="2">
        <v>26584.799999999999</v>
      </c>
      <c r="O386" s="2">
        <v>-113</v>
      </c>
      <c r="P386" s="2" t="s">
        <v>388</v>
      </c>
      <c r="Q386" s="2">
        <v>84</v>
      </c>
      <c r="R386" s="3">
        <v>39735.807025462964</v>
      </c>
    </row>
    <row r="387" spans="1:18" s="2" customFormat="1" x14ac:dyDescent="0.2">
      <c r="A387" s="2" t="s">
        <v>128</v>
      </c>
      <c r="B387" s="2">
        <v>4.2819999999999997E-2</v>
      </c>
      <c r="C387" s="2">
        <v>385.23840000000001</v>
      </c>
      <c r="D387" s="2">
        <v>6.6769999999999996E-2</v>
      </c>
      <c r="E387" s="2">
        <v>366.09739999999999</v>
      </c>
      <c r="F387" s="2">
        <v>6.2500000000000003E-3</v>
      </c>
      <c r="G387" s="2">
        <v>1.0048699999999999</v>
      </c>
      <c r="H387" s="2">
        <v>0.22711999999999999</v>
      </c>
      <c r="I387" s="2">
        <v>0.67793999999999999</v>
      </c>
      <c r="J387" s="2">
        <v>0.20813999999999999</v>
      </c>
      <c r="K387" s="2">
        <v>31.52169</v>
      </c>
      <c r="L387" s="2">
        <v>1.7500000000000002E-2</v>
      </c>
      <c r="M387" s="2">
        <v>19608.5</v>
      </c>
      <c r="N387" s="2">
        <v>26580.5</v>
      </c>
      <c r="O387" s="2">
        <v>-113</v>
      </c>
      <c r="P387" s="2" t="s">
        <v>388</v>
      </c>
      <c r="Q387" s="2">
        <v>85</v>
      </c>
      <c r="R387" s="3">
        <v>39735.810034722221</v>
      </c>
    </row>
    <row r="388" spans="1:18" s="2" customFormat="1" x14ac:dyDescent="0.2">
      <c r="A388" s="2" t="s">
        <v>129</v>
      </c>
      <c r="B388" s="2">
        <v>-2.4199999999999998E-3</v>
      </c>
      <c r="C388" s="2">
        <v>395.4982</v>
      </c>
      <c r="D388" s="2">
        <v>2.2020000000000001E-2</v>
      </c>
      <c r="E388" s="2">
        <v>368.91030000000001</v>
      </c>
      <c r="F388" s="2">
        <v>4.6260000000000003E-2</v>
      </c>
      <c r="G388" s="2">
        <v>0.96443999999999996</v>
      </c>
      <c r="H388" s="2">
        <v>0.20349</v>
      </c>
      <c r="I388" s="2">
        <v>0.65298</v>
      </c>
      <c r="J388" s="2">
        <v>0.24116000000000001</v>
      </c>
      <c r="K388" s="2">
        <v>27.59403</v>
      </c>
      <c r="L388" s="2">
        <v>9.0020000000000003E-2</v>
      </c>
      <c r="M388" s="2">
        <v>19604.3</v>
      </c>
      <c r="N388" s="2">
        <v>26576.3</v>
      </c>
      <c r="O388" s="2">
        <v>-113</v>
      </c>
      <c r="P388" s="2" t="s">
        <v>388</v>
      </c>
      <c r="Q388" s="2">
        <v>86</v>
      </c>
      <c r="R388" s="3">
        <v>39735.813043981485</v>
      </c>
    </row>
    <row r="389" spans="1:18" s="2" customFormat="1" x14ac:dyDescent="0.2">
      <c r="A389" s="2" t="s">
        <v>130</v>
      </c>
      <c r="B389" s="2">
        <v>5.8680000000000003E-2</v>
      </c>
      <c r="C389" s="2">
        <v>399.59840000000003</v>
      </c>
      <c r="D389" s="2">
        <v>7.6280000000000001E-2</v>
      </c>
      <c r="E389" s="2">
        <v>368.97730000000001</v>
      </c>
      <c r="F389" s="2">
        <v>3.5009999999999999E-2</v>
      </c>
      <c r="G389" s="2">
        <v>1.11531</v>
      </c>
      <c r="H389" s="2">
        <v>5.0560000000000001E-2</v>
      </c>
      <c r="I389" s="2">
        <v>0.67179</v>
      </c>
      <c r="J389" s="2">
        <v>0.21029999999999999</v>
      </c>
      <c r="K389" s="2">
        <v>25.901330000000002</v>
      </c>
      <c r="L389" s="2">
        <v>0.13253000000000001</v>
      </c>
      <c r="M389" s="2">
        <v>19600</v>
      </c>
      <c r="N389" s="2">
        <v>26572</v>
      </c>
      <c r="O389" s="2">
        <v>-113</v>
      </c>
      <c r="P389" s="2" t="s">
        <v>388</v>
      </c>
      <c r="Q389" s="2">
        <v>87</v>
      </c>
      <c r="R389" s="3">
        <v>39735.816006944442</v>
      </c>
    </row>
    <row r="390" spans="1:18" s="2" customFormat="1" x14ac:dyDescent="0.2">
      <c r="A390" s="2" t="s">
        <v>131</v>
      </c>
      <c r="B390" s="2">
        <v>0.10652</v>
      </c>
      <c r="C390" s="2">
        <v>296.83580000000001</v>
      </c>
      <c r="D390" s="2">
        <v>8.2812900000000003</v>
      </c>
      <c r="E390" s="2">
        <v>553.06740000000002</v>
      </c>
      <c r="F390" s="2">
        <v>2.7519999999999999E-2</v>
      </c>
      <c r="G390" s="2">
        <v>1.67805</v>
      </c>
      <c r="H390" s="2">
        <v>1.8655600000000001</v>
      </c>
      <c r="I390" s="2">
        <v>13.62135</v>
      </c>
      <c r="J390" s="2">
        <v>0.48221000000000003</v>
      </c>
      <c r="K390" s="2">
        <v>7.79467</v>
      </c>
      <c r="L390" s="2">
        <v>6.88E-2</v>
      </c>
      <c r="M390" s="2">
        <v>19583</v>
      </c>
      <c r="N390" s="2">
        <v>26511</v>
      </c>
      <c r="O390" s="2">
        <v>-112</v>
      </c>
      <c r="P390" s="2" t="s">
        <v>389</v>
      </c>
      <c r="Q390" s="2">
        <v>88</v>
      </c>
      <c r="R390" s="3">
        <v>39735.819097222222</v>
      </c>
    </row>
    <row r="391" spans="1:18" s="2" customFormat="1" x14ac:dyDescent="0.2">
      <c r="A391" s="2" t="s">
        <v>133</v>
      </c>
      <c r="B391" s="2">
        <v>3.866E-2</v>
      </c>
      <c r="C391" s="2">
        <v>294.62479999999999</v>
      </c>
      <c r="D391" s="2">
        <v>7.9531000000000001</v>
      </c>
      <c r="E391" s="2">
        <v>550.94259999999997</v>
      </c>
      <c r="F391" s="2">
        <v>-6.2599999999999999E-3</v>
      </c>
      <c r="G391" s="2">
        <v>1.6530400000000001</v>
      </c>
      <c r="H391" s="2">
        <v>1.71492</v>
      </c>
      <c r="I391" s="2">
        <v>14.097289999999999</v>
      </c>
      <c r="J391" s="2">
        <v>0.43648999999999999</v>
      </c>
      <c r="K391" s="2">
        <v>7.9550299999999998</v>
      </c>
      <c r="L391" s="2">
        <v>3.7530000000000001E-2</v>
      </c>
      <c r="M391" s="2">
        <v>19578.3</v>
      </c>
      <c r="N391" s="2">
        <v>26504.799999999999</v>
      </c>
      <c r="O391" s="2">
        <v>-112</v>
      </c>
      <c r="P391" s="2" t="s">
        <v>389</v>
      </c>
      <c r="Q391" s="2">
        <v>89</v>
      </c>
      <c r="R391" s="3">
        <v>39735.822337962964</v>
      </c>
    </row>
    <row r="392" spans="1:18" s="2" customFormat="1" x14ac:dyDescent="0.2">
      <c r="A392" s="2" t="s">
        <v>134</v>
      </c>
      <c r="B392" s="2">
        <v>4.9759999999999999E-2</v>
      </c>
      <c r="C392" s="2">
        <v>297.25319999999999</v>
      </c>
      <c r="D392" s="2">
        <v>7.6380999999999997</v>
      </c>
      <c r="E392" s="2">
        <v>553.23559999999998</v>
      </c>
      <c r="F392" s="2">
        <v>1.7520000000000001E-2</v>
      </c>
      <c r="G392" s="2">
        <v>1.6534</v>
      </c>
      <c r="H392" s="2">
        <v>1.6045199999999999</v>
      </c>
      <c r="I392" s="2">
        <v>14.00301</v>
      </c>
      <c r="J392" s="2">
        <v>0.45416000000000001</v>
      </c>
      <c r="K392" s="2">
        <v>7.7736999999999998</v>
      </c>
      <c r="L392" s="2">
        <v>6.3810000000000006E-2</v>
      </c>
      <c r="M392" s="2">
        <v>19573.5</v>
      </c>
      <c r="N392" s="2">
        <v>26498.5</v>
      </c>
      <c r="O392" s="2">
        <v>-112</v>
      </c>
      <c r="P392" s="2" t="s">
        <v>389</v>
      </c>
      <c r="Q392" s="2">
        <v>90</v>
      </c>
      <c r="R392" s="3">
        <v>39735.825335648151</v>
      </c>
    </row>
    <row r="393" spans="1:18" s="2" customFormat="1" x14ac:dyDescent="0.2">
      <c r="A393" s="2" t="s">
        <v>390</v>
      </c>
      <c r="B393" s="2">
        <v>2.1350000000000001E-2</v>
      </c>
      <c r="C393" s="2">
        <v>296.22210000000001</v>
      </c>
      <c r="D393" s="2">
        <v>7.4542799999999998</v>
      </c>
      <c r="E393" s="2">
        <v>549.08230000000003</v>
      </c>
      <c r="F393" s="2">
        <v>2.3769999999999999E-2</v>
      </c>
      <c r="G393" s="2">
        <v>1.7155899999999999</v>
      </c>
      <c r="H393" s="2">
        <v>1.76047</v>
      </c>
      <c r="I393" s="2">
        <v>14.145960000000001</v>
      </c>
      <c r="J393" s="2">
        <v>0.40677999999999997</v>
      </c>
      <c r="K393" s="2">
        <v>7.6505099999999997</v>
      </c>
      <c r="L393" s="2">
        <v>6.2599999999999999E-3</v>
      </c>
      <c r="M393" s="2">
        <v>19568.8</v>
      </c>
      <c r="N393" s="2">
        <v>26492.3</v>
      </c>
      <c r="O393" s="2">
        <v>-112</v>
      </c>
      <c r="P393" s="2" t="s">
        <v>389</v>
      </c>
      <c r="Q393" s="2">
        <v>91</v>
      </c>
      <c r="R393" s="3">
        <v>39735.828368055554</v>
      </c>
    </row>
    <row r="394" spans="1:18" s="2" customFormat="1" x14ac:dyDescent="0.2">
      <c r="A394" s="2" t="s">
        <v>391</v>
      </c>
      <c r="B394" s="2">
        <v>5.1819999999999998E-2</v>
      </c>
      <c r="C394" s="2">
        <v>296.08139999999997</v>
      </c>
      <c r="D394" s="2">
        <v>6.6479900000000001</v>
      </c>
      <c r="E394" s="2">
        <v>551.31380000000001</v>
      </c>
      <c r="F394" s="2">
        <v>1.251E-2</v>
      </c>
      <c r="G394" s="2">
        <v>1.7619100000000001</v>
      </c>
      <c r="H394" s="2">
        <v>1.40587</v>
      </c>
      <c r="I394" s="2">
        <v>13.89545</v>
      </c>
      <c r="J394" s="2">
        <v>0.41504000000000002</v>
      </c>
      <c r="K394" s="2">
        <v>7.8316299999999996</v>
      </c>
      <c r="L394" s="2">
        <v>-3.5040000000000002E-2</v>
      </c>
      <c r="M394" s="2">
        <v>19564</v>
      </c>
      <c r="N394" s="2">
        <v>26486</v>
      </c>
      <c r="O394" s="2">
        <v>-112</v>
      </c>
      <c r="P394" s="2" t="s">
        <v>389</v>
      </c>
      <c r="Q394" s="2">
        <v>92</v>
      </c>
      <c r="R394" s="3">
        <v>39735.831365740742</v>
      </c>
    </row>
    <row r="395" spans="1:18" s="2" customFormat="1" x14ac:dyDescent="0.2">
      <c r="A395" s="2" t="s">
        <v>135</v>
      </c>
      <c r="B395" s="2">
        <v>7.1035700000000004</v>
      </c>
      <c r="C395" s="2">
        <v>304.16579999999999</v>
      </c>
      <c r="D395" s="2">
        <v>80.480130000000003</v>
      </c>
      <c r="E395" s="2">
        <v>405.92529999999999</v>
      </c>
      <c r="F395" s="2">
        <v>6.8809999999999996E-2</v>
      </c>
      <c r="G395" s="2">
        <v>14.214919999999999</v>
      </c>
      <c r="H395" s="2">
        <v>2.4860099999999998</v>
      </c>
      <c r="I395" s="2">
        <v>4.0129599999999996</v>
      </c>
      <c r="J395" s="2">
        <v>0.98299000000000003</v>
      </c>
      <c r="K395" s="2">
        <v>25.026589999999999</v>
      </c>
      <c r="L395" s="2">
        <v>0.12636</v>
      </c>
      <c r="M395" s="2">
        <v>19168</v>
      </c>
      <c r="N395" s="2">
        <v>26181</v>
      </c>
      <c r="O395" s="2">
        <v>-113</v>
      </c>
      <c r="P395" s="2" t="s">
        <v>392</v>
      </c>
      <c r="Q395" s="2">
        <v>93</v>
      </c>
      <c r="R395" s="3">
        <v>39735.834467592591</v>
      </c>
    </row>
    <row r="396" spans="1:18" s="2" customFormat="1" x14ac:dyDescent="0.2">
      <c r="A396" s="2" t="s">
        <v>137</v>
      </c>
      <c r="B396" s="2">
        <v>19.577549999999999</v>
      </c>
      <c r="C396" s="2">
        <v>42.157119999999999</v>
      </c>
      <c r="D396" s="2">
        <v>225.16900000000001</v>
      </c>
      <c r="E396" s="2">
        <v>535.77660000000003</v>
      </c>
      <c r="F396" s="2">
        <v>-1.001E-2</v>
      </c>
      <c r="G396" s="2">
        <v>58.981479999999998</v>
      </c>
      <c r="H396" s="2">
        <v>9.9912299999999998</v>
      </c>
      <c r="I396" s="2">
        <v>5.0782100000000003</v>
      </c>
      <c r="J396" s="2">
        <v>0.86312999999999995</v>
      </c>
      <c r="K396" s="2">
        <v>5.9096399999999996</v>
      </c>
      <c r="L396" s="2">
        <v>0.10261000000000001</v>
      </c>
      <c r="M396" s="2">
        <v>19173</v>
      </c>
      <c r="N396" s="2">
        <v>26172.5</v>
      </c>
      <c r="O396" s="2">
        <v>-113</v>
      </c>
      <c r="P396" s="2" t="s">
        <v>392</v>
      </c>
      <c r="Q396" s="2">
        <v>94</v>
      </c>
      <c r="R396" s="3">
        <v>39735.837708333333</v>
      </c>
    </row>
    <row r="397" spans="1:18" s="2" customFormat="1" x14ac:dyDescent="0.2">
      <c r="A397" s="2" t="s">
        <v>138</v>
      </c>
      <c r="B397" s="2">
        <v>17.69145</v>
      </c>
      <c r="C397" s="2">
        <v>46.816609999999997</v>
      </c>
      <c r="D397" s="2">
        <v>211.428</v>
      </c>
      <c r="E397" s="2">
        <v>533.98479999999995</v>
      </c>
      <c r="F397" s="2">
        <v>-1.502E-2</v>
      </c>
      <c r="G397" s="2">
        <v>61.006419999999999</v>
      </c>
      <c r="H397" s="2">
        <v>11.37923</v>
      </c>
      <c r="I397" s="2">
        <v>5.7640099999999999</v>
      </c>
      <c r="J397" s="2">
        <v>1.2262500000000001</v>
      </c>
      <c r="K397" s="2">
        <v>7.8891</v>
      </c>
      <c r="L397" s="2">
        <v>0.19397</v>
      </c>
      <c r="M397" s="2">
        <v>19178</v>
      </c>
      <c r="N397" s="2">
        <v>26164</v>
      </c>
      <c r="O397" s="2">
        <v>-113</v>
      </c>
      <c r="P397" s="2" t="s">
        <v>392</v>
      </c>
      <c r="Q397" s="2">
        <v>95</v>
      </c>
      <c r="R397" s="3">
        <v>39735.840729166666</v>
      </c>
    </row>
    <row r="398" spans="1:18" s="2" customFormat="1" x14ac:dyDescent="0.2">
      <c r="A398" s="2" t="s">
        <v>139</v>
      </c>
      <c r="B398" s="2">
        <v>18.511209999999998</v>
      </c>
      <c r="C398" s="2">
        <v>42.86121</v>
      </c>
      <c r="D398" s="2">
        <v>220.2217</v>
      </c>
      <c r="E398" s="2">
        <v>528.09690000000001</v>
      </c>
      <c r="F398" s="2">
        <v>7.6329999999999995E-2</v>
      </c>
      <c r="G398" s="2">
        <v>61.411569999999998</v>
      </c>
      <c r="H398" s="2">
        <v>10.567019999999999</v>
      </c>
      <c r="I398" s="2">
        <v>4.9634900000000002</v>
      </c>
      <c r="J398" s="2">
        <v>0.94503999999999999</v>
      </c>
      <c r="K398" s="2">
        <v>7.5625099999999996</v>
      </c>
      <c r="L398" s="2">
        <v>0.1389</v>
      </c>
      <c r="M398" s="2">
        <v>19183</v>
      </c>
      <c r="N398" s="2">
        <v>26155.5</v>
      </c>
      <c r="O398" s="2">
        <v>-113</v>
      </c>
      <c r="P398" s="2" t="s">
        <v>392</v>
      </c>
      <c r="Q398" s="2">
        <v>96</v>
      </c>
      <c r="R398" s="3">
        <v>39735.843761574077</v>
      </c>
    </row>
    <row r="399" spans="1:18" s="2" customFormat="1" x14ac:dyDescent="0.2">
      <c r="A399" s="2" t="s">
        <v>393</v>
      </c>
      <c r="B399" s="2">
        <v>19.17173</v>
      </c>
      <c r="C399" s="2">
        <v>39.691670000000002</v>
      </c>
      <c r="D399" s="2">
        <v>237.1885</v>
      </c>
      <c r="E399" s="2">
        <v>511.4633</v>
      </c>
      <c r="F399" s="2">
        <v>5.8810000000000001E-2</v>
      </c>
      <c r="G399" s="2">
        <v>59.271880000000003</v>
      </c>
      <c r="H399" s="2">
        <v>9.9571000000000005</v>
      </c>
      <c r="I399" s="2">
        <v>5.2891599999999999</v>
      </c>
      <c r="J399" s="2">
        <v>0.76332999999999995</v>
      </c>
      <c r="K399" s="2">
        <v>8.9192599999999995</v>
      </c>
      <c r="L399" s="2">
        <v>3.1280000000000002E-2</v>
      </c>
      <c r="M399" s="2">
        <v>19188</v>
      </c>
      <c r="N399" s="2">
        <v>26147</v>
      </c>
      <c r="O399" s="2">
        <v>-113</v>
      </c>
      <c r="P399" s="2" t="s">
        <v>392</v>
      </c>
      <c r="Q399" s="2">
        <v>97</v>
      </c>
      <c r="R399" s="3">
        <v>39735.846770833334</v>
      </c>
    </row>
    <row r="400" spans="1:18" s="2" customFormat="1" x14ac:dyDescent="0.2">
      <c r="A400" s="2" t="s">
        <v>140</v>
      </c>
      <c r="B400" s="2">
        <v>-1.8259999999999998E-2</v>
      </c>
      <c r="C400" s="2">
        <v>415.35449999999997</v>
      </c>
      <c r="D400" s="2">
        <v>-1.6559999999999998E-2</v>
      </c>
      <c r="E400" s="2">
        <v>370.6508</v>
      </c>
      <c r="F400" s="2">
        <v>-5.0200000000000002E-3</v>
      </c>
      <c r="G400" s="2">
        <v>0.85074000000000005</v>
      </c>
      <c r="H400" s="2">
        <v>-0.14363999999999999</v>
      </c>
      <c r="I400" s="2">
        <v>0.9899</v>
      </c>
      <c r="J400" s="2">
        <v>0.61267000000000005</v>
      </c>
      <c r="K400" s="2">
        <v>18.843</v>
      </c>
      <c r="L400" s="2">
        <v>0.21218000000000001</v>
      </c>
      <c r="M400" s="2">
        <v>19250</v>
      </c>
      <c r="N400" s="2">
        <v>26168</v>
      </c>
      <c r="O400" s="2">
        <v>-112</v>
      </c>
      <c r="P400" s="2" t="s">
        <v>394</v>
      </c>
      <c r="Q400" s="2">
        <v>98</v>
      </c>
      <c r="R400" s="3">
        <v>39735.849872685183</v>
      </c>
    </row>
    <row r="401" spans="1:18" s="2" customFormat="1" x14ac:dyDescent="0.2">
      <c r="A401" s="2" t="s">
        <v>142</v>
      </c>
      <c r="B401" s="2">
        <v>4.0000000000000003E-5</v>
      </c>
      <c r="C401" s="2">
        <v>416.57920000000001</v>
      </c>
      <c r="D401" s="2">
        <v>-7.6090000000000005E-2</v>
      </c>
      <c r="E401" s="2">
        <v>372.97219999999999</v>
      </c>
      <c r="F401" s="2">
        <v>-4.2689999999999999E-2</v>
      </c>
      <c r="G401" s="2">
        <v>0.96821999999999997</v>
      </c>
      <c r="H401" s="2">
        <v>0.18267</v>
      </c>
      <c r="I401" s="2">
        <v>0.71118000000000003</v>
      </c>
      <c r="J401" s="2">
        <v>0.54022999999999999</v>
      </c>
      <c r="K401" s="2">
        <v>18.784410000000001</v>
      </c>
      <c r="L401" s="2">
        <v>0.11428000000000001</v>
      </c>
      <c r="M401" s="2">
        <v>19250</v>
      </c>
      <c r="N401" s="2">
        <v>26154</v>
      </c>
      <c r="O401" s="2">
        <v>-112</v>
      </c>
      <c r="P401" s="2" t="s">
        <v>394</v>
      </c>
      <c r="Q401" s="2">
        <v>99</v>
      </c>
      <c r="R401" s="3">
        <v>39735.853078703702</v>
      </c>
    </row>
    <row r="402" spans="1:18" s="2" customFormat="1" x14ac:dyDescent="0.2">
      <c r="A402" s="2" t="s">
        <v>143</v>
      </c>
      <c r="B402" s="2">
        <v>0.10162</v>
      </c>
      <c r="C402" s="2">
        <v>413.46620000000001</v>
      </c>
      <c r="D402" s="2">
        <v>-5.2729999999999999E-2</v>
      </c>
      <c r="E402" s="2">
        <v>372.78140000000002</v>
      </c>
      <c r="F402" s="2">
        <v>2.7619999999999999E-2</v>
      </c>
      <c r="G402" s="2">
        <v>0.91564999999999996</v>
      </c>
      <c r="H402" s="2">
        <v>0.23866999999999999</v>
      </c>
      <c r="I402" s="2">
        <v>0.94606999999999997</v>
      </c>
      <c r="J402" s="2">
        <v>0.64302999999999999</v>
      </c>
      <c r="K402" s="2">
        <v>20.159739999999999</v>
      </c>
      <c r="L402" s="2">
        <v>3.7670000000000002E-2</v>
      </c>
      <c r="M402" s="2">
        <v>19250</v>
      </c>
      <c r="N402" s="2">
        <v>26140</v>
      </c>
      <c r="O402" s="2">
        <v>-112</v>
      </c>
      <c r="P402" s="2" t="s">
        <v>394</v>
      </c>
      <c r="Q402" s="2">
        <v>100</v>
      </c>
      <c r="R402" s="3">
        <v>39735.856087962966</v>
      </c>
    </row>
    <row r="403" spans="1:18" s="2" customFormat="1" x14ac:dyDescent="0.2">
      <c r="A403" s="2" t="s">
        <v>144</v>
      </c>
      <c r="B403" s="2">
        <v>4.1029999999999997E-2</v>
      </c>
      <c r="C403" s="2">
        <v>400.60230000000001</v>
      </c>
      <c r="D403" s="2">
        <v>0.20119999999999999</v>
      </c>
      <c r="E403" s="2">
        <v>370.88330000000002</v>
      </c>
      <c r="F403" s="2">
        <v>8.7899999999999992E-3</v>
      </c>
      <c r="G403" s="2">
        <v>0.87955000000000005</v>
      </c>
      <c r="H403" s="2">
        <v>2.0400000000000001E-3</v>
      </c>
      <c r="I403" s="2">
        <v>1.2138199999999999</v>
      </c>
      <c r="J403" s="2">
        <v>0.65198999999999996</v>
      </c>
      <c r="K403" s="2">
        <v>24.552299999999999</v>
      </c>
      <c r="L403" s="2">
        <v>0.2273</v>
      </c>
      <c r="M403" s="2">
        <v>19250</v>
      </c>
      <c r="N403" s="2">
        <v>26126</v>
      </c>
      <c r="O403" s="2">
        <v>-112</v>
      </c>
      <c r="P403" s="2" t="s">
        <v>394</v>
      </c>
      <c r="Q403" s="2">
        <v>101</v>
      </c>
      <c r="R403" s="3">
        <v>39735.859074074076</v>
      </c>
    </row>
    <row r="404" spans="1:18" s="2" customFormat="1" x14ac:dyDescent="0.2">
      <c r="A404" s="2" t="s">
        <v>145</v>
      </c>
      <c r="B404" s="2">
        <v>6.4490000000000006E-2</v>
      </c>
      <c r="C404" s="2">
        <v>411.52120000000002</v>
      </c>
      <c r="D404" s="2">
        <v>0.12862999999999999</v>
      </c>
      <c r="E404" s="2">
        <v>372.964</v>
      </c>
      <c r="F404" s="2">
        <v>1.1259999999999999E-2</v>
      </c>
      <c r="G404" s="2">
        <v>0.36305999999999999</v>
      </c>
      <c r="H404" s="2">
        <v>9.4890000000000002E-2</v>
      </c>
      <c r="I404" s="2">
        <v>1.5548200000000001</v>
      </c>
      <c r="J404" s="2">
        <v>0.54234000000000004</v>
      </c>
      <c r="K404" s="2">
        <v>19.053149999999999</v>
      </c>
      <c r="L404" s="2">
        <v>1.376E-2</v>
      </c>
      <c r="M404" s="2">
        <v>19633</v>
      </c>
      <c r="N404" s="2">
        <v>26060</v>
      </c>
      <c r="O404" s="2">
        <v>-114</v>
      </c>
      <c r="P404" s="2" t="s">
        <v>395</v>
      </c>
      <c r="Q404" s="2">
        <v>102</v>
      </c>
      <c r="R404" s="3">
        <v>39735.862187500003</v>
      </c>
    </row>
    <row r="405" spans="1:18" s="2" customFormat="1" x14ac:dyDescent="0.2">
      <c r="A405" s="2" t="s">
        <v>147</v>
      </c>
      <c r="B405" s="2">
        <v>0.12544</v>
      </c>
      <c r="C405" s="2">
        <v>417.322</v>
      </c>
      <c r="D405" s="2">
        <v>0.18895999999999999</v>
      </c>
      <c r="E405" s="2">
        <v>372.51690000000002</v>
      </c>
      <c r="F405" s="2">
        <v>6.5060000000000007E-2</v>
      </c>
      <c r="G405" s="2">
        <v>0.496</v>
      </c>
      <c r="H405" s="2">
        <v>0.28853000000000001</v>
      </c>
      <c r="I405" s="2">
        <v>2.1210100000000001</v>
      </c>
      <c r="J405" s="2">
        <v>0.64227000000000001</v>
      </c>
      <c r="K405" s="2">
        <v>18.669360000000001</v>
      </c>
      <c r="L405" s="2">
        <v>7.2569999999999996E-2</v>
      </c>
      <c r="M405" s="2">
        <v>19621.5</v>
      </c>
      <c r="N405" s="2">
        <v>26036.5</v>
      </c>
      <c r="O405" s="2">
        <v>-114</v>
      </c>
      <c r="P405" s="2" t="s">
        <v>395</v>
      </c>
      <c r="Q405" s="2">
        <v>103</v>
      </c>
      <c r="R405" s="3">
        <v>39735.865416666667</v>
      </c>
    </row>
    <row r="406" spans="1:18" s="2" customFormat="1" x14ac:dyDescent="0.2">
      <c r="A406" s="2" t="s">
        <v>148</v>
      </c>
      <c r="B406" s="2">
        <v>3.7659999999999999E-2</v>
      </c>
      <c r="C406" s="2">
        <v>409.3272</v>
      </c>
      <c r="D406" s="2">
        <v>1.528E-2</v>
      </c>
      <c r="E406" s="2">
        <v>370.12880000000001</v>
      </c>
      <c r="F406" s="2">
        <v>-3.7499999999999999E-3</v>
      </c>
      <c r="G406" s="2">
        <v>0.73882000000000003</v>
      </c>
      <c r="H406" s="2">
        <v>-8.233E-2</v>
      </c>
      <c r="I406" s="2">
        <v>0.86643999999999999</v>
      </c>
      <c r="J406" s="2">
        <v>0.64507000000000003</v>
      </c>
      <c r="K406" s="2">
        <v>21.674060000000001</v>
      </c>
      <c r="L406" s="2">
        <v>5.1310000000000001E-2</v>
      </c>
      <c r="M406" s="2">
        <v>19610</v>
      </c>
      <c r="N406" s="2">
        <v>26013</v>
      </c>
      <c r="O406" s="2">
        <v>-114</v>
      </c>
      <c r="P406" s="2" t="s">
        <v>395</v>
      </c>
      <c r="Q406" s="2">
        <v>104</v>
      </c>
      <c r="R406" s="3">
        <v>39735.868425925924</v>
      </c>
    </row>
    <row r="407" spans="1:18" s="2" customFormat="1" x14ac:dyDescent="0.2">
      <c r="A407" s="2" t="s">
        <v>150</v>
      </c>
      <c r="B407" s="2">
        <v>2.562E-2</v>
      </c>
      <c r="C407" s="2">
        <v>287.37990000000002</v>
      </c>
      <c r="D407" s="2">
        <v>12.385490000000001</v>
      </c>
      <c r="E407" s="2">
        <v>550.30909999999994</v>
      </c>
      <c r="F407" s="2">
        <v>-1.7559999999999999E-2</v>
      </c>
      <c r="G407" s="2">
        <v>1.78372</v>
      </c>
      <c r="H407" s="2">
        <v>2.9994499999999999</v>
      </c>
      <c r="I407" s="2">
        <v>16.244019999999999</v>
      </c>
      <c r="J407" s="2">
        <v>0.45517000000000002</v>
      </c>
      <c r="K407" s="2">
        <v>7.9822300000000004</v>
      </c>
      <c r="L407" s="2">
        <v>2.1329999999999998E-2</v>
      </c>
      <c r="M407" s="2">
        <v>19648</v>
      </c>
      <c r="N407" s="2">
        <v>26006</v>
      </c>
      <c r="O407" s="2">
        <v>-113</v>
      </c>
      <c r="P407" s="2" t="s">
        <v>396</v>
      </c>
      <c r="Q407" s="2">
        <v>105</v>
      </c>
      <c r="R407" s="3">
        <v>39735.871516203704</v>
      </c>
    </row>
    <row r="408" spans="1:18" s="2" customFormat="1" x14ac:dyDescent="0.2">
      <c r="A408" s="2" t="s">
        <v>152</v>
      </c>
      <c r="B408" s="2">
        <v>0.29454000000000002</v>
      </c>
      <c r="C408" s="2">
        <v>278.57780000000002</v>
      </c>
      <c r="D408" s="2">
        <v>21.842009999999998</v>
      </c>
      <c r="E408" s="2">
        <v>533.01850000000002</v>
      </c>
      <c r="F408" s="2">
        <v>-1.129E-2</v>
      </c>
      <c r="G408" s="2">
        <v>2.6869200000000002</v>
      </c>
      <c r="H408" s="2">
        <v>2.5035699999999999</v>
      </c>
      <c r="I408" s="2">
        <v>15.69074</v>
      </c>
      <c r="J408" s="2">
        <v>0.54922000000000004</v>
      </c>
      <c r="K408" s="2">
        <v>8.5740200000000009</v>
      </c>
      <c r="L408" s="2">
        <v>2.7609999999999999E-2</v>
      </c>
      <c r="M408" s="2">
        <v>19648.8</v>
      </c>
      <c r="N408" s="2">
        <v>25994.3</v>
      </c>
      <c r="O408" s="2">
        <v>-113</v>
      </c>
      <c r="P408" s="2" t="s">
        <v>396</v>
      </c>
      <c r="Q408" s="2">
        <v>106</v>
      </c>
      <c r="R408" s="3">
        <v>39735.874745370369</v>
      </c>
    </row>
    <row r="409" spans="1:18" s="2" customFormat="1" x14ac:dyDescent="0.2">
      <c r="A409" s="2" t="s">
        <v>153</v>
      </c>
      <c r="B409" s="2">
        <v>1.554E-2</v>
      </c>
      <c r="C409" s="2">
        <v>290.93779999999998</v>
      </c>
      <c r="D409" s="2">
        <v>11.83188</v>
      </c>
      <c r="E409" s="2">
        <v>544.97320000000002</v>
      </c>
      <c r="F409" s="2">
        <v>-6.1490000000000003E-2</v>
      </c>
      <c r="G409" s="2">
        <v>1.88317</v>
      </c>
      <c r="H409" s="2">
        <v>2.6746400000000001</v>
      </c>
      <c r="I409" s="2">
        <v>16.183330000000002</v>
      </c>
      <c r="J409" s="2">
        <v>0.48530000000000001</v>
      </c>
      <c r="K409" s="2">
        <v>7.6251300000000004</v>
      </c>
      <c r="L409" s="2">
        <v>-2.5100000000000001E-2</v>
      </c>
      <c r="M409" s="2">
        <v>19649.5</v>
      </c>
      <c r="N409" s="2">
        <v>25982.5</v>
      </c>
      <c r="O409" s="2">
        <v>-113</v>
      </c>
      <c r="P409" s="2" t="s">
        <v>396</v>
      </c>
      <c r="Q409" s="2">
        <v>107</v>
      </c>
      <c r="R409" s="3">
        <v>39735.877754629626</v>
      </c>
    </row>
    <row r="410" spans="1:18" s="2" customFormat="1" x14ac:dyDescent="0.2">
      <c r="A410" s="2" t="s">
        <v>397</v>
      </c>
      <c r="B410" s="2">
        <v>1.1339999999999999E-2</v>
      </c>
      <c r="C410" s="2">
        <v>292.54379999999998</v>
      </c>
      <c r="D410" s="2">
        <v>11.63476</v>
      </c>
      <c r="E410" s="2">
        <v>546.49350000000004</v>
      </c>
      <c r="F410" s="2">
        <v>-1.255E-2</v>
      </c>
      <c r="G410" s="2">
        <v>2.0226500000000001</v>
      </c>
      <c r="H410" s="2">
        <v>2.6281500000000002</v>
      </c>
      <c r="I410" s="2">
        <v>16.43609</v>
      </c>
      <c r="J410" s="2">
        <v>0.46073999999999998</v>
      </c>
      <c r="K410" s="2">
        <v>7.5214699999999999</v>
      </c>
      <c r="L410" s="2">
        <v>9.1619999999999993E-2</v>
      </c>
      <c r="M410" s="2">
        <v>19650.3</v>
      </c>
      <c r="N410" s="2">
        <v>25970.799999999999</v>
      </c>
      <c r="O410" s="2">
        <v>-113</v>
      </c>
      <c r="P410" s="2" t="s">
        <v>396</v>
      </c>
      <c r="Q410" s="2">
        <v>108</v>
      </c>
      <c r="R410" s="3">
        <v>39735.88076388889</v>
      </c>
    </row>
    <row r="411" spans="1:18" s="2" customFormat="1" x14ac:dyDescent="0.2">
      <c r="A411" s="2" t="s">
        <v>398</v>
      </c>
      <c r="B411" s="2">
        <v>4.9110000000000001E-2</v>
      </c>
      <c r="C411" s="2">
        <v>291.48340000000002</v>
      </c>
      <c r="D411" s="2">
        <v>11.651770000000001</v>
      </c>
      <c r="E411" s="2">
        <v>548.53009999999995</v>
      </c>
      <c r="F411" s="2">
        <v>7.5300000000000002E-3</v>
      </c>
      <c r="G411" s="2">
        <v>1.85995</v>
      </c>
      <c r="H411" s="2">
        <v>2.6123699999999999</v>
      </c>
      <c r="I411" s="2">
        <v>16.40024</v>
      </c>
      <c r="J411" s="2">
        <v>0.53152999999999995</v>
      </c>
      <c r="K411" s="2">
        <v>7.5963099999999999</v>
      </c>
      <c r="L411" s="2">
        <v>-4.1419999999999998E-2</v>
      </c>
      <c r="M411" s="2">
        <v>19651</v>
      </c>
      <c r="N411" s="2">
        <v>25959</v>
      </c>
      <c r="O411" s="2">
        <v>-113</v>
      </c>
      <c r="P411" s="2" t="s">
        <v>396</v>
      </c>
      <c r="Q411" s="2">
        <v>109</v>
      </c>
      <c r="R411" s="3">
        <v>39735.883773148147</v>
      </c>
    </row>
    <row r="412" spans="1:18" s="2" customFormat="1" x14ac:dyDescent="0.2"/>
    <row r="413" spans="1:18" s="1" customFormat="1" ht="13.2" x14ac:dyDescent="0.25">
      <c r="A413" s="5" t="s">
        <v>483</v>
      </c>
      <c r="P413" s="4"/>
    </row>
    <row r="414" spans="1:18" x14ac:dyDescent="0.2">
      <c r="A414" s="2" t="s">
        <v>0</v>
      </c>
      <c r="B414" s="2" t="s">
        <v>399</v>
      </c>
      <c r="C414" s="2" t="s">
        <v>400</v>
      </c>
      <c r="D414" s="2" t="s">
        <v>401</v>
      </c>
      <c r="E414" s="2" t="s">
        <v>402</v>
      </c>
      <c r="F414" s="2" t="s">
        <v>544</v>
      </c>
      <c r="G414" s="2" t="s">
        <v>404</v>
      </c>
      <c r="H414" s="2" t="s">
        <v>405</v>
      </c>
      <c r="I414" s="2" t="s">
        <v>406</v>
      </c>
      <c r="J414" s="2" t="s">
        <v>407</v>
      </c>
      <c r="K414" s="2" t="s">
        <v>408</v>
      </c>
      <c r="L414" s="2" t="s">
        <v>409</v>
      </c>
      <c r="M414" s="2" t="s">
        <v>13</v>
      </c>
      <c r="N414" s="2" t="s">
        <v>14</v>
      </c>
      <c r="O414" s="2" t="s">
        <v>15</v>
      </c>
      <c r="P414" s="2" t="s">
        <v>18</v>
      </c>
      <c r="Q414" s="2" t="s">
        <v>21</v>
      </c>
      <c r="R414" s="2" t="s">
        <v>22</v>
      </c>
    </row>
    <row r="415" spans="1:18" x14ac:dyDescent="0.2">
      <c r="A415" s="2" t="s">
        <v>23</v>
      </c>
      <c r="B415" s="2">
        <v>5.0900000000000001E-2</v>
      </c>
      <c r="C415" s="2">
        <v>266.5607</v>
      </c>
      <c r="D415" s="2">
        <v>119.0308</v>
      </c>
      <c r="E415" s="2">
        <v>463.27010000000001</v>
      </c>
      <c r="F415" s="2">
        <v>2.3060000000000001E-2</v>
      </c>
      <c r="G415" s="2">
        <v>7.3716900000000001</v>
      </c>
      <c r="H415" s="2">
        <v>9.0566899999999997</v>
      </c>
      <c r="I415" s="2">
        <v>3.9869300000000001</v>
      </c>
      <c r="J415" s="2">
        <v>0.24757999999999999</v>
      </c>
      <c r="K415" s="2">
        <v>1.6672499999999999</v>
      </c>
      <c r="L415" s="2">
        <v>0.12404</v>
      </c>
      <c r="M415" s="2">
        <v>-8361</v>
      </c>
      <c r="N415" s="2">
        <v>-119</v>
      </c>
      <c r="O415" s="2">
        <v>277</v>
      </c>
      <c r="P415" s="2" t="s">
        <v>486</v>
      </c>
      <c r="Q415" s="2">
        <v>1</v>
      </c>
      <c r="R415" s="2" t="s">
        <v>487</v>
      </c>
    </row>
    <row r="416" spans="1:18" x14ac:dyDescent="0.2">
      <c r="A416" s="2" t="s">
        <v>30</v>
      </c>
      <c r="B416" s="2">
        <v>2.8349199999999999</v>
      </c>
      <c r="C416" s="2">
        <v>242.149</v>
      </c>
      <c r="D416" s="2">
        <v>87.473759999999999</v>
      </c>
      <c r="E416" s="2">
        <v>442.9973</v>
      </c>
      <c r="F416" s="2">
        <v>-1.8380000000000001E-2</v>
      </c>
      <c r="G416" s="2">
        <v>32.096820000000001</v>
      </c>
      <c r="H416" s="2">
        <v>8.98705</v>
      </c>
      <c r="I416" s="2">
        <v>4.0382100000000003</v>
      </c>
      <c r="J416" s="2">
        <v>0.39139000000000002</v>
      </c>
      <c r="K416" s="2">
        <v>13.029350000000001</v>
      </c>
      <c r="L416" s="2">
        <v>0.12182999999999999</v>
      </c>
      <c r="M416" s="2">
        <v>-8465</v>
      </c>
      <c r="N416" s="2">
        <v>-26</v>
      </c>
      <c r="O416" s="2">
        <v>277</v>
      </c>
      <c r="P416" s="2" t="s">
        <v>488</v>
      </c>
      <c r="Q416" s="2">
        <v>2</v>
      </c>
      <c r="R416" s="2" t="s">
        <v>489</v>
      </c>
    </row>
    <row r="417" spans="1:18" x14ac:dyDescent="0.2">
      <c r="A417" s="2" t="s">
        <v>36</v>
      </c>
      <c r="B417" s="2">
        <v>-2.742E-2</v>
      </c>
      <c r="C417" s="2">
        <v>271.5249</v>
      </c>
      <c r="D417" s="2">
        <v>108.4813</v>
      </c>
      <c r="E417" s="2">
        <v>465.85559999999998</v>
      </c>
      <c r="F417" s="2">
        <v>1.644E-2</v>
      </c>
      <c r="G417" s="2">
        <v>10.30354</v>
      </c>
      <c r="H417" s="2">
        <v>8.3975200000000001</v>
      </c>
      <c r="I417" s="2">
        <v>3.3448799999999999</v>
      </c>
      <c r="J417" s="2">
        <v>0.1807</v>
      </c>
      <c r="K417" s="2">
        <v>1.64056</v>
      </c>
      <c r="L417" s="2">
        <v>0.10556</v>
      </c>
      <c r="M417" s="2">
        <v>-8160</v>
      </c>
      <c r="N417" s="2">
        <v>235</v>
      </c>
      <c r="O417" s="2">
        <v>277</v>
      </c>
      <c r="P417" s="2" t="s">
        <v>490</v>
      </c>
      <c r="Q417" s="2">
        <v>3</v>
      </c>
      <c r="R417" s="2" t="s">
        <v>491</v>
      </c>
    </row>
    <row r="418" spans="1:18" x14ac:dyDescent="0.2">
      <c r="A418" s="2" t="s">
        <v>39</v>
      </c>
      <c r="B418" s="2">
        <v>5.4530000000000002E-2</v>
      </c>
      <c r="C418" s="2">
        <v>465.48540000000003</v>
      </c>
      <c r="D418" s="2">
        <v>0.63121000000000005</v>
      </c>
      <c r="E418" s="2">
        <v>373.73439999999999</v>
      </c>
      <c r="F418" s="2">
        <v>-3.124E-2</v>
      </c>
      <c r="G418" s="2">
        <v>2.6908400000000001</v>
      </c>
      <c r="H418" s="2">
        <v>0.62280000000000002</v>
      </c>
      <c r="I418" s="2">
        <v>0.45884000000000003</v>
      </c>
      <c r="J418" s="2">
        <v>0.18426999999999999</v>
      </c>
      <c r="K418" s="2">
        <v>4.3293900000000001</v>
      </c>
      <c r="L418" s="2">
        <v>2.63E-3</v>
      </c>
      <c r="M418" s="2">
        <v>-8244</v>
      </c>
      <c r="N418" s="2">
        <v>-3</v>
      </c>
      <c r="O418" s="2">
        <v>277</v>
      </c>
      <c r="P418" s="2" t="s">
        <v>492</v>
      </c>
      <c r="Q418" s="2">
        <v>4</v>
      </c>
      <c r="R418" s="2" t="s">
        <v>493</v>
      </c>
    </row>
    <row r="419" spans="1:18" x14ac:dyDescent="0.2">
      <c r="A419" s="2" t="s">
        <v>43</v>
      </c>
      <c r="B419" s="2">
        <v>2.8379999999999999E-2</v>
      </c>
      <c r="C419" s="2">
        <v>460.33879999999999</v>
      </c>
      <c r="D419" s="2">
        <v>0.20064000000000001</v>
      </c>
      <c r="E419" s="2">
        <v>375.43</v>
      </c>
      <c r="F419" s="2">
        <v>3.9469999999999998E-2</v>
      </c>
      <c r="G419" s="2">
        <v>2.5312700000000001</v>
      </c>
      <c r="H419" s="2">
        <v>0.35916999999999999</v>
      </c>
      <c r="I419" s="2">
        <v>0.18090000000000001</v>
      </c>
      <c r="J419" s="2">
        <v>0.33473999999999998</v>
      </c>
      <c r="K419" s="2">
        <v>5.8120200000000004</v>
      </c>
      <c r="L419" s="2">
        <v>4.8349999999999997E-2</v>
      </c>
      <c r="M419" s="2">
        <v>-8290</v>
      </c>
      <c r="N419" s="2">
        <v>22</v>
      </c>
      <c r="O419" s="2">
        <v>277</v>
      </c>
      <c r="P419" s="2" t="s">
        <v>494</v>
      </c>
      <c r="Q419" s="2">
        <v>5</v>
      </c>
      <c r="R419" s="2" t="s">
        <v>495</v>
      </c>
    </row>
    <row r="420" spans="1:18" x14ac:dyDescent="0.2">
      <c r="A420" s="2" t="s">
        <v>48</v>
      </c>
      <c r="B420" s="2">
        <v>-5.47E-3</v>
      </c>
      <c r="C420" s="2">
        <v>461.36630000000002</v>
      </c>
      <c r="D420" s="2">
        <v>0.59014</v>
      </c>
      <c r="E420" s="2">
        <v>373.60070000000002</v>
      </c>
      <c r="F420" s="2">
        <v>-9.8799999999999999E-3</v>
      </c>
      <c r="G420" s="2">
        <v>2.0277699999999999</v>
      </c>
      <c r="H420" s="2">
        <v>0.53347999999999995</v>
      </c>
      <c r="I420" s="2">
        <v>0.37047999999999998</v>
      </c>
      <c r="J420" s="2">
        <v>0.34139999999999998</v>
      </c>
      <c r="K420" s="2">
        <v>6.2062799999999996</v>
      </c>
      <c r="L420" s="2">
        <v>-7.7299999999999994E-2</v>
      </c>
      <c r="M420" s="2">
        <v>-8461</v>
      </c>
      <c r="N420" s="2">
        <v>152</v>
      </c>
      <c r="O420" s="2">
        <v>277</v>
      </c>
      <c r="P420" s="2" t="s">
        <v>496</v>
      </c>
      <c r="Q420" s="2">
        <v>6</v>
      </c>
      <c r="R420" s="2" t="s">
        <v>497</v>
      </c>
    </row>
    <row r="421" spans="1:18" x14ac:dyDescent="0.2">
      <c r="A421" s="2" t="s">
        <v>53</v>
      </c>
      <c r="B421" s="2">
        <v>1.0988800000000001</v>
      </c>
      <c r="C421" s="2">
        <v>1.60867</v>
      </c>
      <c r="D421" s="2">
        <v>410.17160000000001</v>
      </c>
      <c r="E421" s="2">
        <v>402.66109999999998</v>
      </c>
      <c r="F421" s="2">
        <v>8.2199999999999999E-3</v>
      </c>
      <c r="G421" s="2">
        <v>325.13080000000002</v>
      </c>
      <c r="H421" s="2">
        <v>3.388E-2</v>
      </c>
      <c r="I421" s="2">
        <v>0.13980999999999999</v>
      </c>
      <c r="J421" s="2">
        <v>3.8159999999999999E-2</v>
      </c>
      <c r="K421" s="2">
        <v>0.64549999999999996</v>
      </c>
      <c r="L421" s="2">
        <v>-7.6230000000000006E-2</v>
      </c>
      <c r="M421" s="2">
        <v>-8413</v>
      </c>
      <c r="N421" s="2">
        <v>95</v>
      </c>
      <c r="O421" s="2">
        <v>277</v>
      </c>
      <c r="P421" s="2" t="s">
        <v>498</v>
      </c>
      <c r="Q421" s="2">
        <v>7</v>
      </c>
      <c r="R421" s="2" t="s">
        <v>499</v>
      </c>
    </row>
    <row r="422" spans="1:18" x14ac:dyDescent="0.2">
      <c r="A422" s="2" t="s">
        <v>59</v>
      </c>
      <c r="B422" s="2">
        <v>2.3957799999999998</v>
      </c>
      <c r="C422" s="2">
        <v>15.96625</v>
      </c>
      <c r="D422" s="2">
        <v>385.4742</v>
      </c>
      <c r="E422" s="2">
        <v>406.03280000000001</v>
      </c>
      <c r="F422" s="2">
        <v>2.3109999999999999E-2</v>
      </c>
      <c r="G422" s="2">
        <v>296.0138</v>
      </c>
      <c r="H422" s="2">
        <v>0.16342999999999999</v>
      </c>
      <c r="I422" s="2">
        <v>6.7680000000000004E-2</v>
      </c>
      <c r="J422" s="2">
        <v>4.3740000000000001E-2</v>
      </c>
      <c r="K422" s="2">
        <v>1.9398200000000001</v>
      </c>
      <c r="L422" s="2">
        <v>-2.913E-2</v>
      </c>
      <c r="M422" s="2">
        <v>-8350</v>
      </c>
      <c r="N422" s="2">
        <v>138</v>
      </c>
      <c r="O422" s="2">
        <v>276</v>
      </c>
      <c r="P422" s="2" t="s">
        <v>500</v>
      </c>
      <c r="Q422" s="2">
        <v>8</v>
      </c>
      <c r="R422" s="2" t="s">
        <v>501</v>
      </c>
    </row>
    <row r="423" spans="1:18" x14ac:dyDescent="0.2">
      <c r="A423" s="2" t="s">
        <v>65</v>
      </c>
      <c r="B423" s="2">
        <v>4.1921200000000001</v>
      </c>
      <c r="C423" s="2">
        <v>1.86572</v>
      </c>
      <c r="D423" s="2">
        <v>399.03050000000002</v>
      </c>
      <c r="E423" s="2">
        <v>413.94639999999998</v>
      </c>
      <c r="F423" s="2">
        <v>-9.9100000000000004E-3</v>
      </c>
      <c r="G423" s="2">
        <v>296.8947</v>
      </c>
      <c r="H423" s="2">
        <v>5.382E-2</v>
      </c>
      <c r="I423" s="2">
        <v>0.12383</v>
      </c>
      <c r="J423" s="2">
        <v>-3.14E-3</v>
      </c>
      <c r="K423" s="2">
        <v>0.82831999999999995</v>
      </c>
      <c r="L423" s="2">
        <v>0.11425</v>
      </c>
      <c r="M423" s="2">
        <v>-8242</v>
      </c>
      <c r="N423" s="2">
        <v>255</v>
      </c>
      <c r="O423" s="2">
        <v>276</v>
      </c>
      <c r="P423" s="2" t="s">
        <v>502</v>
      </c>
      <c r="Q423" s="2">
        <v>9</v>
      </c>
      <c r="R423" s="2" t="s">
        <v>503</v>
      </c>
    </row>
    <row r="424" spans="1:18" x14ac:dyDescent="0.2">
      <c r="A424" s="2" t="s">
        <v>73</v>
      </c>
      <c r="B424" s="2">
        <v>2.61111</v>
      </c>
      <c r="C424" s="2">
        <v>2.9276599999999999</v>
      </c>
      <c r="D424" s="2">
        <v>401.5333</v>
      </c>
      <c r="E424" s="2">
        <v>409.85539999999997</v>
      </c>
      <c r="F424" s="2">
        <v>1.8370000000000001E-2</v>
      </c>
      <c r="G424" s="2">
        <v>310.15769999999998</v>
      </c>
      <c r="H424" s="2">
        <v>1.4200000000000001E-2</v>
      </c>
      <c r="I424" s="2">
        <v>-3.5069999999999997E-2</v>
      </c>
      <c r="J424" s="2">
        <v>-1.1860000000000001E-2</v>
      </c>
      <c r="K424" s="2">
        <v>0.26351999999999998</v>
      </c>
      <c r="L424" s="2">
        <v>0.10871</v>
      </c>
      <c r="M424" s="2">
        <v>-8387</v>
      </c>
      <c r="N424" s="2">
        <v>28</v>
      </c>
      <c r="O424" s="2">
        <v>276</v>
      </c>
      <c r="P424" s="2" t="s">
        <v>504</v>
      </c>
      <c r="Q424" s="2">
        <v>10</v>
      </c>
      <c r="R424" s="2" t="s">
        <v>505</v>
      </c>
    </row>
    <row r="425" spans="1:18" x14ac:dyDescent="0.2">
      <c r="A425" s="2" t="s">
        <v>81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-8546</v>
      </c>
      <c r="N425" s="2">
        <v>8</v>
      </c>
      <c r="O425" s="2">
        <v>276</v>
      </c>
      <c r="P425" s="2" t="s">
        <v>506</v>
      </c>
      <c r="Q425" s="2">
        <v>11</v>
      </c>
      <c r="R425" s="2" t="s">
        <v>507</v>
      </c>
    </row>
    <row r="426" spans="1:18" x14ac:dyDescent="0.2">
      <c r="A426" s="2" t="s">
        <v>87</v>
      </c>
      <c r="B426" s="2">
        <v>4.3950000000000003E-2</v>
      </c>
      <c r="C426" s="2">
        <v>216.67769999999999</v>
      </c>
      <c r="D426" s="2">
        <v>710.60109999999997</v>
      </c>
      <c r="E426" s="2">
        <v>2.53383</v>
      </c>
      <c r="F426" s="2">
        <v>0</v>
      </c>
      <c r="G426" s="2">
        <v>2.1628099999999999</v>
      </c>
      <c r="H426" s="2">
        <v>0.70384000000000002</v>
      </c>
      <c r="I426" s="2">
        <v>2.90157</v>
      </c>
      <c r="J426" s="2">
        <v>8.8959999999999997E-2</v>
      </c>
      <c r="K426" s="2">
        <v>5.9628699999999997</v>
      </c>
      <c r="L426" s="2">
        <v>-2.9159999999999998E-2</v>
      </c>
      <c r="M426" s="2">
        <v>-8437</v>
      </c>
      <c r="N426" s="2">
        <v>76</v>
      </c>
      <c r="O426" s="2">
        <v>276</v>
      </c>
      <c r="P426" s="2" t="s">
        <v>508</v>
      </c>
      <c r="Q426" s="2">
        <v>12</v>
      </c>
      <c r="R426" s="2" t="s">
        <v>509</v>
      </c>
    </row>
    <row r="427" spans="1:18" x14ac:dyDescent="0.2">
      <c r="A427" s="2" t="s">
        <v>92</v>
      </c>
      <c r="B427" s="2">
        <v>2.2939999999999999E-2</v>
      </c>
      <c r="C427" s="2">
        <v>269.68329999999997</v>
      </c>
      <c r="D427" s="2">
        <v>103.997</v>
      </c>
      <c r="E427" s="2">
        <v>468.26069999999999</v>
      </c>
      <c r="F427" s="2">
        <v>-2.3050000000000001E-2</v>
      </c>
      <c r="G427" s="2">
        <v>10.393990000000001</v>
      </c>
      <c r="H427" s="2">
        <v>9.1744500000000002</v>
      </c>
      <c r="I427" s="2">
        <v>4.3138899999999998</v>
      </c>
      <c r="J427" s="2">
        <v>0.18026</v>
      </c>
      <c r="K427" s="2">
        <v>1.7261899999999999</v>
      </c>
      <c r="L427" s="2">
        <v>-0.17968999999999999</v>
      </c>
      <c r="M427" s="2">
        <v>-8469</v>
      </c>
      <c r="N427" s="2">
        <v>-402</v>
      </c>
      <c r="O427" s="2">
        <v>276</v>
      </c>
      <c r="P427" s="2" t="s">
        <v>510</v>
      </c>
      <c r="Q427" s="2">
        <v>13</v>
      </c>
      <c r="R427" s="2" t="s">
        <v>511</v>
      </c>
    </row>
    <row r="428" spans="1:18" x14ac:dyDescent="0.2">
      <c r="A428" s="2" t="s">
        <v>97</v>
      </c>
      <c r="B428" s="2">
        <v>6.5189999999999998E-2</v>
      </c>
      <c r="C428" s="2">
        <v>196.2105</v>
      </c>
      <c r="D428" s="2">
        <v>682.06740000000002</v>
      </c>
      <c r="E428" s="2">
        <v>2.8649900000000001</v>
      </c>
      <c r="F428" s="2">
        <v>-8.2199999999999999E-3</v>
      </c>
      <c r="G428" s="2">
        <v>0.87187999999999999</v>
      </c>
      <c r="H428" s="2">
        <v>1.7517499999999999</v>
      </c>
      <c r="I428" s="2">
        <v>7.3008899999999999</v>
      </c>
      <c r="J428" s="2">
        <v>0.29202</v>
      </c>
      <c r="K428" s="2">
        <v>17.743659999999998</v>
      </c>
      <c r="L428" s="2">
        <v>-7.7030000000000001E-2</v>
      </c>
      <c r="M428" s="2">
        <v>-8450</v>
      </c>
      <c r="N428" s="2">
        <v>-375</v>
      </c>
      <c r="O428" s="2">
        <v>276</v>
      </c>
      <c r="P428" s="2" t="s">
        <v>512</v>
      </c>
      <c r="Q428" s="2">
        <v>14</v>
      </c>
      <c r="R428" s="2" t="s">
        <v>513</v>
      </c>
    </row>
    <row r="429" spans="1:18" x14ac:dyDescent="0.2">
      <c r="A429" s="2" t="s">
        <v>103</v>
      </c>
      <c r="B429" s="2">
        <v>4.8811200000000001</v>
      </c>
      <c r="C429" s="2">
        <v>1.8123800000000001</v>
      </c>
      <c r="D429" s="2">
        <v>391.44709999999998</v>
      </c>
      <c r="E429" s="2">
        <v>419.92809999999997</v>
      </c>
      <c r="F429" s="2">
        <v>-8.2199999999999999E-3</v>
      </c>
      <c r="G429" s="2">
        <v>304.99900000000002</v>
      </c>
      <c r="H429" s="2">
        <v>0.13583999999999999</v>
      </c>
      <c r="I429" s="2">
        <v>0.22531000000000001</v>
      </c>
      <c r="J429" s="2">
        <v>6.4099999999999999E-3</v>
      </c>
      <c r="K429" s="2">
        <v>0.64993000000000001</v>
      </c>
      <c r="L429" s="2">
        <v>-1.07E-3</v>
      </c>
      <c r="M429" s="2">
        <v>-8474</v>
      </c>
      <c r="N429" s="2">
        <v>-375</v>
      </c>
      <c r="O429" s="2">
        <v>276</v>
      </c>
      <c r="P429" s="2" t="s">
        <v>514</v>
      </c>
      <c r="Q429" s="2">
        <v>15</v>
      </c>
      <c r="R429" s="2" t="s">
        <v>515</v>
      </c>
    </row>
    <row r="430" spans="1:18" x14ac:dyDescent="0.2">
      <c r="A430" s="2" t="s">
        <v>108</v>
      </c>
      <c r="B430" s="2">
        <v>0.13469</v>
      </c>
      <c r="C430" s="2">
        <v>231.74080000000001</v>
      </c>
      <c r="D430" s="2">
        <v>681.17679999999996</v>
      </c>
      <c r="E430" s="2">
        <v>16.20533</v>
      </c>
      <c r="F430" s="2">
        <v>1.8089999999999998E-2</v>
      </c>
      <c r="G430" s="2">
        <v>0.84208000000000005</v>
      </c>
      <c r="H430" s="2">
        <v>1.18723</v>
      </c>
      <c r="I430" s="2">
        <v>4.7814899999999998</v>
      </c>
      <c r="J430" s="2">
        <v>0.16650999999999999</v>
      </c>
      <c r="K430" s="2">
        <v>2.3115399999999999</v>
      </c>
      <c r="L430" s="2">
        <v>-8.1399999999999997E-3</v>
      </c>
      <c r="M430" s="2">
        <v>-8236</v>
      </c>
      <c r="N430" s="2">
        <v>-399</v>
      </c>
      <c r="O430" s="2">
        <v>276</v>
      </c>
      <c r="P430" s="2" t="s">
        <v>516</v>
      </c>
      <c r="Q430" s="2">
        <v>16</v>
      </c>
      <c r="R430" s="2" t="s">
        <v>517</v>
      </c>
    </row>
    <row r="431" spans="1:18" x14ac:dyDescent="0.2">
      <c r="A431" s="2" t="s">
        <v>114</v>
      </c>
      <c r="B431" s="2">
        <v>3.662E-2</v>
      </c>
      <c r="C431" s="2">
        <v>267.83890000000002</v>
      </c>
      <c r="D431" s="2">
        <v>123.7483</v>
      </c>
      <c r="E431" s="2">
        <v>455.68290000000002</v>
      </c>
      <c r="F431" s="2">
        <v>-5.9150000000000001E-2</v>
      </c>
      <c r="G431" s="2">
        <v>7.21286</v>
      </c>
      <c r="H431" s="2">
        <v>7.1706200000000004</v>
      </c>
      <c r="I431" s="2">
        <v>4.2002699999999997</v>
      </c>
      <c r="J431" s="2">
        <v>0.20053000000000001</v>
      </c>
      <c r="K431" s="2">
        <v>1.8907499999999999</v>
      </c>
      <c r="L431" s="2">
        <v>-7.4999999999999997E-2</v>
      </c>
      <c r="M431" s="2">
        <v>-8053</v>
      </c>
      <c r="N431" s="2">
        <v>-24</v>
      </c>
      <c r="O431" s="2">
        <v>276</v>
      </c>
      <c r="P431" s="2" t="s">
        <v>518</v>
      </c>
      <c r="Q431" s="2">
        <v>17</v>
      </c>
      <c r="R431" s="2" t="s">
        <v>519</v>
      </c>
    </row>
    <row r="434" spans="1:18" x14ac:dyDescent="0.2">
      <c r="A434" s="2" t="s">
        <v>0</v>
      </c>
      <c r="B434" s="2" t="s">
        <v>399</v>
      </c>
      <c r="C434" s="2" t="s">
        <v>400</v>
      </c>
      <c r="D434" s="2" t="s">
        <v>401</v>
      </c>
      <c r="E434" s="2" t="s">
        <v>402</v>
      </c>
      <c r="F434" s="2" t="s">
        <v>544</v>
      </c>
      <c r="G434" s="2" t="s">
        <v>404</v>
      </c>
      <c r="H434" s="2" t="s">
        <v>405</v>
      </c>
      <c r="I434" s="2" t="s">
        <v>406</v>
      </c>
      <c r="J434" s="2" t="s">
        <v>407</v>
      </c>
      <c r="K434" s="2" t="s">
        <v>408</v>
      </c>
      <c r="L434" s="2" t="s">
        <v>409</v>
      </c>
      <c r="M434" s="2" t="s">
        <v>13</v>
      </c>
      <c r="N434" s="2" t="s">
        <v>14</v>
      </c>
      <c r="O434" s="2" t="s">
        <v>15</v>
      </c>
      <c r="P434" s="2" t="s">
        <v>18</v>
      </c>
      <c r="Q434" s="2" t="s">
        <v>21</v>
      </c>
      <c r="R434" s="2" t="s">
        <v>22</v>
      </c>
    </row>
    <row r="435" spans="1:18" x14ac:dyDescent="0.2">
      <c r="A435" s="2" t="s">
        <v>23</v>
      </c>
      <c r="B435" s="2">
        <v>19.72505</v>
      </c>
      <c r="C435" s="2">
        <v>41.042479999999998</v>
      </c>
      <c r="D435" s="2">
        <v>244.84710000000001</v>
      </c>
      <c r="E435" s="2">
        <v>519.48050000000001</v>
      </c>
      <c r="F435" s="2">
        <v>0.06</v>
      </c>
      <c r="G435" s="2">
        <v>184.40539999999999</v>
      </c>
      <c r="H435" s="2">
        <v>2.0758999999999999</v>
      </c>
      <c r="I435" s="2">
        <v>0.67178000000000004</v>
      </c>
      <c r="J435" s="2">
        <v>0.67366999999999999</v>
      </c>
      <c r="K435" s="2">
        <v>5.8094200000000003</v>
      </c>
      <c r="L435" s="2">
        <v>0.11101999999999999</v>
      </c>
      <c r="M435" s="2">
        <v>19556</v>
      </c>
      <c r="N435" s="2">
        <v>26309</v>
      </c>
      <c r="O435" s="2">
        <v>221</v>
      </c>
      <c r="P435" s="2" t="s">
        <v>520</v>
      </c>
      <c r="Q435" s="2">
        <v>1</v>
      </c>
      <c r="R435" s="2" t="s">
        <v>521</v>
      </c>
    </row>
    <row r="436" spans="1:18" x14ac:dyDescent="0.2">
      <c r="A436" s="2" t="s">
        <v>30</v>
      </c>
      <c r="B436" s="2">
        <v>0.20934</v>
      </c>
      <c r="C436" s="2">
        <v>137.6849</v>
      </c>
      <c r="D436" s="2">
        <v>93.298659999999998</v>
      </c>
      <c r="E436" s="2">
        <v>473.11720000000003</v>
      </c>
      <c r="F436" s="2">
        <v>1.831E-2</v>
      </c>
      <c r="G436" s="2">
        <v>308.4819</v>
      </c>
      <c r="H436" s="2">
        <v>3.9700099999999998</v>
      </c>
      <c r="I436" s="2">
        <v>7.54373</v>
      </c>
      <c r="J436" s="2">
        <v>0.88795000000000002</v>
      </c>
      <c r="K436" s="2">
        <v>5.9471999999999996</v>
      </c>
      <c r="L436" s="2">
        <v>3.2219999999999999E-2</v>
      </c>
      <c r="M436" s="2">
        <v>19792</v>
      </c>
      <c r="N436" s="2">
        <v>26256</v>
      </c>
      <c r="O436" s="2">
        <v>221</v>
      </c>
      <c r="P436" s="2" t="s">
        <v>522</v>
      </c>
      <c r="Q436" s="2">
        <v>2</v>
      </c>
      <c r="R436" s="2" t="s">
        <v>523</v>
      </c>
    </row>
    <row r="437" spans="1:18" x14ac:dyDescent="0.2">
      <c r="A437" s="2" t="s">
        <v>36</v>
      </c>
      <c r="B437" s="2">
        <v>0.25069000000000002</v>
      </c>
      <c r="C437" s="2">
        <v>140.56870000000001</v>
      </c>
      <c r="D437" s="2">
        <v>93.724189999999993</v>
      </c>
      <c r="E437" s="2">
        <v>474.96749999999997</v>
      </c>
      <c r="F437" s="2">
        <v>5.9490000000000001E-2</v>
      </c>
      <c r="G437" s="2">
        <v>296.20240000000001</v>
      </c>
      <c r="H437" s="2">
        <v>3.0966100000000001</v>
      </c>
      <c r="I437" s="2">
        <v>7.2861200000000004</v>
      </c>
      <c r="J437" s="2">
        <v>1.05067</v>
      </c>
      <c r="K437" s="2">
        <v>6.1154500000000001</v>
      </c>
      <c r="L437" s="2">
        <v>-5.5300000000000002E-3</v>
      </c>
      <c r="M437" s="2">
        <v>19867</v>
      </c>
      <c r="N437" s="2">
        <v>26264</v>
      </c>
      <c r="O437" s="2">
        <v>221</v>
      </c>
      <c r="P437" s="2" t="s">
        <v>524</v>
      </c>
      <c r="Q437" s="2">
        <v>3</v>
      </c>
      <c r="R437" s="2" t="s">
        <v>525</v>
      </c>
    </row>
    <row r="438" spans="1:18" x14ac:dyDescent="0.2">
      <c r="A438" s="2" t="s">
        <v>39</v>
      </c>
      <c r="B438" s="2">
        <v>19.76033</v>
      </c>
      <c r="C438" s="2">
        <v>42.68571</v>
      </c>
      <c r="D438" s="2">
        <v>247.47040000000001</v>
      </c>
      <c r="E438" s="2">
        <v>513.88390000000004</v>
      </c>
      <c r="F438" s="2">
        <v>-1.001E-2</v>
      </c>
      <c r="G438" s="2">
        <v>186.3297</v>
      </c>
      <c r="H438" s="2">
        <v>2.18709</v>
      </c>
      <c r="I438" s="2">
        <v>0.50553999999999999</v>
      </c>
      <c r="J438" s="2">
        <v>0.64532999999999996</v>
      </c>
      <c r="K438" s="2">
        <v>5.46774</v>
      </c>
      <c r="L438" s="2">
        <v>0.22599</v>
      </c>
      <c r="M438" s="2">
        <v>19724</v>
      </c>
      <c r="N438" s="2">
        <v>26179</v>
      </c>
      <c r="O438" s="2">
        <v>221</v>
      </c>
      <c r="P438" s="2" t="s">
        <v>526</v>
      </c>
      <c r="Q438" s="2">
        <v>4</v>
      </c>
      <c r="R438" s="2" t="s">
        <v>527</v>
      </c>
    </row>
    <row r="439" spans="1:18" x14ac:dyDescent="0.2">
      <c r="A439" s="2" t="s">
        <v>43</v>
      </c>
      <c r="B439" s="2">
        <v>0.20821000000000001</v>
      </c>
      <c r="C439" s="2">
        <v>141.4624</v>
      </c>
      <c r="D439" s="2">
        <v>84.705190000000002</v>
      </c>
      <c r="E439" s="2">
        <v>479.24470000000002</v>
      </c>
      <c r="F439" s="2">
        <v>1.9980000000000001E-2</v>
      </c>
      <c r="G439" s="2">
        <v>304.40089999999998</v>
      </c>
      <c r="H439" s="2">
        <v>4.0912499999999996</v>
      </c>
      <c r="I439" s="2">
        <v>7.8702300000000003</v>
      </c>
      <c r="J439" s="2">
        <v>0.75783999999999996</v>
      </c>
      <c r="K439" s="2">
        <v>5.9308300000000003</v>
      </c>
      <c r="L439" s="2">
        <v>0.13103000000000001</v>
      </c>
      <c r="M439" s="2">
        <v>19724</v>
      </c>
      <c r="N439" s="2">
        <v>26133</v>
      </c>
      <c r="O439" s="2">
        <v>221</v>
      </c>
      <c r="P439" s="2" t="s">
        <v>528</v>
      </c>
      <c r="Q439" s="2">
        <v>5</v>
      </c>
      <c r="R439" s="2" t="s">
        <v>529</v>
      </c>
    </row>
    <row r="440" spans="1:18" x14ac:dyDescent="0.2">
      <c r="A440" s="2" t="s">
        <v>48</v>
      </c>
      <c r="B440" s="2">
        <v>17.25911</v>
      </c>
      <c r="C440" s="2">
        <v>44.2258</v>
      </c>
      <c r="D440" s="2">
        <v>237.60599999999999</v>
      </c>
      <c r="E440" s="2">
        <v>499.09620000000001</v>
      </c>
      <c r="F440" s="2">
        <v>5.6590000000000001E-2</v>
      </c>
      <c r="G440" s="2">
        <v>200.13059999999999</v>
      </c>
      <c r="H440" s="2">
        <v>2.5665</v>
      </c>
      <c r="I440" s="2">
        <v>0.87394000000000005</v>
      </c>
      <c r="J440" s="2">
        <v>0.70977999999999997</v>
      </c>
      <c r="K440" s="2">
        <v>8.74742</v>
      </c>
      <c r="L440" s="2">
        <v>7.6490000000000002E-2</v>
      </c>
      <c r="M440" s="2">
        <v>20048</v>
      </c>
      <c r="N440" s="2">
        <v>25897</v>
      </c>
      <c r="O440" s="2">
        <v>220</v>
      </c>
      <c r="P440" s="2" t="s">
        <v>530</v>
      </c>
      <c r="Q440" s="2">
        <v>6</v>
      </c>
      <c r="R440" s="2" t="s">
        <v>531</v>
      </c>
    </row>
    <row r="441" spans="1:18" x14ac:dyDescent="0.2">
      <c r="A441" s="2" t="s">
        <v>53</v>
      </c>
      <c r="B441" s="2">
        <v>8.8330000000000006E-2</v>
      </c>
      <c r="C441" s="2">
        <v>427.42099999999999</v>
      </c>
      <c r="D441" s="2">
        <v>-2.6329999999999999E-2</v>
      </c>
      <c r="E441" s="2">
        <v>373.42689999999999</v>
      </c>
      <c r="F441" s="2">
        <v>0.04</v>
      </c>
      <c r="G441" s="2">
        <v>2.77833</v>
      </c>
      <c r="H441" s="2">
        <v>2.6329999999999999E-2</v>
      </c>
      <c r="I441" s="2">
        <v>0.29832999999999998</v>
      </c>
      <c r="J441" s="2">
        <v>0.49440000000000001</v>
      </c>
      <c r="K441" s="2">
        <v>17.24344</v>
      </c>
      <c r="L441" s="2">
        <v>-7.6249999999999998E-2</v>
      </c>
      <c r="M441" s="2">
        <v>20006</v>
      </c>
      <c r="N441" s="2">
        <v>25855</v>
      </c>
      <c r="O441" s="2">
        <v>220</v>
      </c>
      <c r="P441" s="2" t="s">
        <v>532</v>
      </c>
      <c r="Q441" s="2">
        <v>7</v>
      </c>
      <c r="R441" s="2" t="s">
        <v>533</v>
      </c>
    </row>
    <row r="442" spans="1:18" x14ac:dyDescent="0.2">
      <c r="A442" s="2" t="s">
        <v>59</v>
      </c>
      <c r="B442" s="2">
        <v>0.23039000000000001</v>
      </c>
      <c r="C442" s="2">
        <v>291.96980000000002</v>
      </c>
      <c r="D442" s="2">
        <v>13.90812</v>
      </c>
      <c r="E442" s="2">
        <v>544.60919999999999</v>
      </c>
      <c r="F442" s="2">
        <v>-1.66E-3</v>
      </c>
      <c r="G442" s="2">
        <v>14.75747</v>
      </c>
      <c r="H442" s="2">
        <v>0.50246000000000002</v>
      </c>
      <c r="I442" s="2">
        <v>2.8555100000000002</v>
      </c>
      <c r="J442" s="2">
        <v>0.40146999999999999</v>
      </c>
      <c r="K442" s="2">
        <v>8.6012500000000003</v>
      </c>
      <c r="L442" s="2">
        <v>0.10156</v>
      </c>
      <c r="M442" s="2">
        <v>19830</v>
      </c>
      <c r="N442" s="2">
        <v>26651</v>
      </c>
      <c r="O442" s="2">
        <v>222</v>
      </c>
      <c r="P442" s="2" t="s">
        <v>534</v>
      </c>
      <c r="Q442" s="2">
        <v>8</v>
      </c>
      <c r="R442" s="2" t="s">
        <v>535</v>
      </c>
    </row>
    <row r="444" spans="1:18" x14ac:dyDescent="0.2">
      <c r="A444" s="2" t="s">
        <v>0</v>
      </c>
      <c r="B444" s="2" t="s">
        <v>399</v>
      </c>
      <c r="C444" s="2" t="s">
        <v>400</v>
      </c>
      <c r="D444" s="2" t="s">
        <v>401</v>
      </c>
      <c r="E444" s="2" t="s">
        <v>402</v>
      </c>
      <c r="F444" s="2" t="s">
        <v>544</v>
      </c>
      <c r="G444" s="2" t="s">
        <v>404</v>
      </c>
      <c r="H444" s="2" t="s">
        <v>405</v>
      </c>
      <c r="I444" s="2" t="s">
        <v>406</v>
      </c>
      <c r="J444" s="2" t="s">
        <v>407</v>
      </c>
      <c r="K444" s="2" t="s">
        <v>408</v>
      </c>
      <c r="L444" s="2" t="s">
        <v>409</v>
      </c>
      <c r="M444" s="2" t="s">
        <v>13</v>
      </c>
      <c r="N444" s="2" t="s">
        <v>14</v>
      </c>
      <c r="O444" s="2" t="s">
        <v>15</v>
      </c>
      <c r="P444" s="2" t="s">
        <v>18</v>
      </c>
      <c r="Q444" s="2" t="s">
        <v>21</v>
      </c>
      <c r="R444" s="2" t="s">
        <v>22</v>
      </c>
    </row>
    <row r="445" spans="1:18" x14ac:dyDescent="0.2">
      <c r="A445" s="2" t="s">
        <v>23</v>
      </c>
      <c r="B445" s="2">
        <v>7.4117600000000001</v>
      </c>
      <c r="C445" s="2">
        <v>9.8420400000000008</v>
      </c>
      <c r="D445" s="2">
        <v>359.73700000000002</v>
      </c>
      <c r="E445" s="2">
        <v>435.9402</v>
      </c>
      <c r="F445" s="2">
        <v>6.6699999999999997E-3</v>
      </c>
      <c r="G445" s="2">
        <v>288.62990000000002</v>
      </c>
      <c r="H445" s="2">
        <v>7.1550000000000002E-2</v>
      </c>
      <c r="I445" s="2">
        <v>-8.0060000000000006E-2</v>
      </c>
      <c r="J445" s="2">
        <v>0.14485000000000001</v>
      </c>
      <c r="K445" s="2">
        <v>4.13347</v>
      </c>
      <c r="L445" s="2">
        <v>4.3700000000000003E-2</v>
      </c>
      <c r="M445" s="2">
        <v>7747</v>
      </c>
      <c r="N445" s="2">
        <v>26178</v>
      </c>
      <c r="O445" s="2">
        <v>226</v>
      </c>
      <c r="P445" s="2" t="s">
        <v>536</v>
      </c>
      <c r="Q445" s="2">
        <v>1</v>
      </c>
      <c r="R445" s="2" t="s">
        <v>537</v>
      </c>
    </row>
    <row r="446" spans="1:18" x14ac:dyDescent="0.2">
      <c r="A446" s="2" t="s">
        <v>30</v>
      </c>
      <c r="B446" s="2">
        <v>8.5933799999999998</v>
      </c>
      <c r="C446" s="2">
        <v>5.4000300000000001</v>
      </c>
      <c r="D446" s="2">
        <v>354.58780000000002</v>
      </c>
      <c r="E446" s="2">
        <v>433.22719999999998</v>
      </c>
      <c r="F446" s="2">
        <v>9.9890000000000007E-2</v>
      </c>
      <c r="G446" s="2">
        <v>292.07010000000002</v>
      </c>
      <c r="H446" s="2">
        <v>0.22958000000000001</v>
      </c>
      <c r="I446" s="2">
        <v>0.13485</v>
      </c>
      <c r="J446" s="2">
        <v>5.2609999999999997E-2</v>
      </c>
      <c r="K446" s="2">
        <v>4.4140100000000002</v>
      </c>
      <c r="L446" s="2">
        <v>2.4060000000000002E-2</v>
      </c>
      <c r="M446" s="2">
        <v>7969</v>
      </c>
      <c r="N446" s="2">
        <v>25816</v>
      </c>
      <c r="O446" s="2">
        <v>226</v>
      </c>
      <c r="P446" s="2" t="s">
        <v>538</v>
      </c>
      <c r="Q446" s="2">
        <v>2</v>
      </c>
      <c r="R446" s="2" t="s">
        <v>539</v>
      </c>
    </row>
    <row r="447" spans="1:18" x14ac:dyDescent="0.2">
      <c r="A447" s="2" t="s">
        <v>36</v>
      </c>
      <c r="B447" s="2">
        <v>8.1171500000000005</v>
      </c>
      <c r="C447" s="2">
        <v>3.5142500000000001</v>
      </c>
      <c r="D447" s="2">
        <v>363.88420000000002</v>
      </c>
      <c r="E447" s="2">
        <v>440.71960000000001</v>
      </c>
      <c r="F447" s="2">
        <v>1.8319999999999999E-2</v>
      </c>
      <c r="G447" s="2">
        <v>290.34660000000002</v>
      </c>
      <c r="H447" s="2">
        <v>0.13073000000000001</v>
      </c>
      <c r="I447" s="2">
        <v>0.11824</v>
      </c>
      <c r="J447" s="2">
        <v>-3.9879999999999999E-2</v>
      </c>
      <c r="K447" s="2">
        <v>3.8443700000000001</v>
      </c>
      <c r="L447" s="2">
        <v>3.8969999999999998E-2</v>
      </c>
      <c r="M447" s="2">
        <v>8008</v>
      </c>
      <c r="N447" s="2">
        <v>25569</v>
      </c>
      <c r="O447" s="2">
        <v>226</v>
      </c>
      <c r="P447" s="2" t="s">
        <v>540</v>
      </c>
      <c r="Q447" s="2">
        <v>3</v>
      </c>
      <c r="R447" s="2" t="s">
        <v>541</v>
      </c>
    </row>
    <row r="448" spans="1:18" x14ac:dyDescent="0.2">
      <c r="A448" s="2" t="s">
        <v>39</v>
      </c>
      <c r="B448" s="2">
        <v>8.3821399999999997</v>
      </c>
      <c r="C448" s="2">
        <v>4.2233799999999997</v>
      </c>
      <c r="D448" s="2">
        <v>363.28969999999998</v>
      </c>
      <c r="E448" s="2">
        <v>441.68860000000001</v>
      </c>
      <c r="F448" s="2">
        <v>0</v>
      </c>
      <c r="G448" s="2">
        <v>289.48399999999998</v>
      </c>
      <c r="H448" s="2">
        <v>8.9029999999999998E-2</v>
      </c>
      <c r="I448" s="2">
        <v>3.0009999999999998E-2</v>
      </c>
      <c r="J448" s="2">
        <v>8.7859999999999994E-2</v>
      </c>
      <c r="K448" s="2">
        <v>3.6260599999999998</v>
      </c>
      <c r="L448" s="2">
        <v>5.527E-2</v>
      </c>
      <c r="M448" s="2">
        <v>7863</v>
      </c>
      <c r="N448" s="2">
        <v>25467</v>
      </c>
      <c r="O448" s="2">
        <v>226</v>
      </c>
      <c r="P448" s="2" t="s">
        <v>542</v>
      </c>
      <c r="Q448" s="2">
        <v>4</v>
      </c>
      <c r="R448" s="2" t="s">
        <v>543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M63"/>
  <sheetViews>
    <sheetView workbookViewId="0"/>
  </sheetViews>
  <sheetFormatPr defaultRowHeight="13.2" x14ac:dyDescent="0.25"/>
  <cols>
    <col min="1" max="1" width="23.1640625" style="118" customWidth="1"/>
    <col min="2" max="2" width="11.33203125" style="139" customWidth="1"/>
    <col min="3" max="3" width="14.1640625" style="139" customWidth="1"/>
    <col min="4" max="4" width="17.1640625" style="118" bestFit="1" customWidth="1"/>
    <col min="5" max="5" width="12.1640625" style="139" customWidth="1"/>
    <col min="6" max="6" width="42" style="118" customWidth="1"/>
    <col min="7" max="7" width="19.6640625" style="118" customWidth="1"/>
    <col min="8" max="8" width="10.83203125" style="118" customWidth="1"/>
    <col min="9" max="9" width="8.33203125" style="139" customWidth="1"/>
    <col min="10" max="10" width="21.1640625" style="118" customWidth="1"/>
    <col min="11" max="16384" width="9.33203125" style="118"/>
  </cols>
  <sheetData>
    <row r="1" spans="1:247" x14ac:dyDescent="0.25">
      <c r="A1" s="177" t="s">
        <v>911</v>
      </c>
    </row>
    <row r="2" spans="1:247" x14ac:dyDescent="0.25">
      <c r="A2" s="98" t="s">
        <v>912</v>
      </c>
    </row>
    <row r="3" spans="1:247" x14ac:dyDescent="0.25">
      <c r="A3" s="118" t="s">
        <v>821</v>
      </c>
      <c r="D3" s="140"/>
      <c r="J3" s="140"/>
    </row>
    <row r="4" spans="1:247" s="141" customFormat="1" ht="26.4" x14ac:dyDescent="0.25">
      <c r="A4" s="141" t="s">
        <v>814</v>
      </c>
      <c r="B4" s="142" t="s">
        <v>741</v>
      </c>
      <c r="C4" s="142" t="s">
        <v>652</v>
      </c>
      <c r="D4" s="141" t="s">
        <v>628</v>
      </c>
      <c r="E4" s="142" t="s">
        <v>651</v>
      </c>
      <c r="F4" s="141" t="s">
        <v>629</v>
      </c>
      <c r="G4" s="141" t="s">
        <v>627</v>
      </c>
      <c r="H4" s="143" t="s">
        <v>626</v>
      </c>
      <c r="I4" s="144" t="s">
        <v>625</v>
      </c>
      <c r="J4" s="141" t="s">
        <v>624</v>
      </c>
    </row>
    <row r="5" spans="1:247" x14ac:dyDescent="0.25">
      <c r="A5" s="22" t="s">
        <v>641</v>
      </c>
      <c r="B5" s="139" t="s">
        <v>621</v>
      </c>
      <c r="C5" s="69" t="s">
        <v>653</v>
      </c>
      <c r="D5" s="145">
        <v>39624</v>
      </c>
      <c r="E5" s="139">
        <v>4</v>
      </c>
      <c r="F5" s="118" t="s">
        <v>618</v>
      </c>
      <c r="G5" s="118" t="s">
        <v>616</v>
      </c>
      <c r="H5" s="146" t="s">
        <v>617</v>
      </c>
      <c r="I5" s="147">
        <v>15</v>
      </c>
    </row>
    <row r="6" spans="1:247" x14ac:dyDescent="0.25">
      <c r="A6" s="22" t="s">
        <v>642</v>
      </c>
      <c r="B6" s="139" t="s">
        <v>620</v>
      </c>
      <c r="C6" s="69" t="s">
        <v>654</v>
      </c>
      <c r="D6" s="145">
        <v>39624</v>
      </c>
      <c r="E6" s="139">
        <v>3</v>
      </c>
      <c r="F6" s="118" t="s">
        <v>618</v>
      </c>
      <c r="G6" s="118" t="s">
        <v>616</v>
      </c>
      <c r="H6" s="146" t="s">
        <v>617</v>
      </c>
      <c r="I6" s="147">
        <v>15</v>
      </c>
    </row>
    <row r="7" spans="1:247" x14ac:dyDescent="0.25">
      <c r="A7" s="22" t="s">
        <v>643</v>
      </c>
      <c r="B7" s="139" t="s">
        <v>623</v>
      </c>
      <c r="C7" s="69" t="s">
        <v>655</v>
      </c>
      <c r="D7" s="145">
        <v>39632</v>
      </c>
      <c r="E7" s="139">
        <v>4</v>
      </c>
      <c r="F7" s="118" t="s">
        <v>618</v>
      </c>
      <c r="G7" s="118" t="s">
        <v>616</v>
      </c>
      <c r="H7" s="146" t="s">
        <v>617</v>
      </c>
      <c r="I7" s="147">
        <v>15</v>
      </c>
    </row>
    <row r="8" spans="1:247" x14ac:dyDescent="0.25">
      <c r="B8" s="105"/>
      <c r="D8" s="145">
        <v>39825</v>
      </c>
      <c r="E8" s="139">
        <v>4</v>
      </c>
      <c r="F8" s="118" t="s">
        <v>615</v>
      </c>
      <c r="G8" s="118" t="s">
        <v>616</v>
      </c>
      <c r="H8" s="146" t="s">
        <v>612</v>
      </c>
      <c r="I8" s="147">
        <v>30</v>
      </c>
      <c r="J8" s="118" t="s">
        <v>820</v>
      </c>
    </row>
    <row r="9" spans="1:247" x14ac:dyDescent="0.25">
      <c r="B9" s="105"/>
      <c r="D9" s="145">
        <v>39830</v>
      </c>
      <c r="E9" s="139">
        <v>1</v>
      </c>
      <c r="F9" s="118" t="s">
        <v>614</v>
      </c>
      <c r="G9" s="118" t="s">
        <v>613</v>
      </c>
      <c r="H9" s="146" t="s">
        <v>612</v>
      </c>
      <c r="I9" s="147">
        <v>30</v>
      </c>
    </row>
    <row r="10" spans="1:247" x14ac:dyDescent="0.25">
      <c r="A10" s="22" t="s">
        <v>650</v>
      </c>
      <c r="C10" s="69" t="s">
        <v>656</v>
      </c>
      <c r="D10" s="145">
        <v>39632</v>
      </c>
      <c r="E10" s="139">
        <v>1</v>
      </c>
      <c r="F10" s="118" t="s">
        <v>618</v>
      </c>
      <c r="G10" s="118" t="s">
        <v>616</v>
      </c>
      <c r="H10" s="146" t="s">
        <v>617</v>
      </c>
      <c r="I10" s="147">
        <v>15</v>
      </c>
      <c r="J10" s="118" t="s">
        <v>820</v>
      </c>
    </row>
    <row r="11" spans="1:247" x14ac:dyDescent="0.25">
      <c r="A11" s="145"/>
      <c r="B11" s="148"/>
      <c r="C11" s="148"/>
      <c r="D11" s="145">
        <v>39825</v>
      </c>
      <c r="E11" s="139">
        <v>5</v>
      </c>
      <c r="F11" s="155" t="s">
        <v>818</v>
      </c>
      <c r="G11" s="155" t="s">
        <v>819</v>
      </c>
      <c r="H11" s="156" t="s">
        <v>612</v>
      </c>
      <c r="I11" s="157">
        <v>30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</row>
    <row r="12" spans="1:247" x14ac:dyDescent="0.25">
      <c r="A12" s="145"/>
      <c r="B12" s="148"/>
      <c r="C12" s="148"/>
      <c r="D12" s="145">
        <v>39825</v>
      </c>
      <c r="E12" s="139">
        <v>1</v>
      </c>
      <c r="F12" s="155" t="s">
        <v>818</v>
      </c>
      <c r="G12" s="155" t="s">
        <v>819</v>
      </c>
      <c r="H12" s="156" t="s">
        <v>612</v>
      </c>
      <c r="I12" s="157">
        <v>30</v>
      </c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</row>
    <row r="13" spans="1:247" x14ac:dyDescent="0.25">
      <c r="A13" s="145"/>
      <c r="B13" s="148"/>
      <c r="C13" s="148"/>
      <c r="D13" s="145">
        <v>39830</v>
      </c>
      <c r="E13" s="139">
        <v>2</v>
      </c>
      <c r="F13" s="155" t="s">
        <v>817</v>
      </c>
      <c r="G13" s="155" t="s">
        <v>816</v>
      </c>
      <c r="H13" s="146" t="s">
        <v>612</v>
      </c>
      <c r="I13" s="147">
        <v>30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</row>
    <row r="14" spans="1:247" x14ac:dyDescent="0.25">
      <c r="A14" s="22" t="s">
        <v>644</v>
      </c>
      <c r="B14" s="139" t="s">
        <v>623</v>
      </c>
      <c r="C14" s="69" t="s">
        <v>657</v>
      </c>
      <c r="D14" s="145">
        <v>39608</v>
      </c>
      <c r="E14" s="139">
        <v>2</v>
      </c>
      <c r="F14" s="118" t="s">
        <v>618</v>
      </c>
      <c r="G14" s="118" t="s">
        <v>616</v>
      </c>
      <c r="H14" s="146" t="s">
        <v>617</v>
      </c>
      <c r="I14" s="147">
        <v>15</v>
      </c>
    </row>
    <row r="15" spans="1:247" x14ac:dyDescent="0.25">
      <c r="A15" s="22" t="s">
        <v>645</v>
      </c>
      <c r="B15" s="139" t="s">
        <v>623</v>
      </c>
      <c r="C15" s="69" t="s">
        <v>658</v>
      </c>
      <c r="D15" s="145">
        <v>39608</v>
      </c>
      <c r="E15" s="139">
        <v>2</v>
      </c>
      <c r="F15" s="118" t="s">
        <v>618</v>
      </c>
      <c r="G15" s="118" t="s">
        <v>616</v>
      </c>
      <c r="H15" s="146" t="s">
        <v>617</v>
      </c>
      <c r="I15" s="147">
        <v>15</v>
      </c>
    </row>
    <row r="16" spans="1:247" x14ac:dyDescent="0.25">
      <c r="A16" s="22" t="s">
        <v>646</v>
      </c>
      <c r="B16" s="139" t="s">
        <v>623</v>
      </c>
      <c r="C16" s="69" t="s">
        <v>659</v>
      </c>
      <c r="D16" s="145">
        <v>39607</v>
      </c>
      <c r="E16" s="139">
        <v>1</v>
      </c>
      <c r="F16" s="118" t="s">
        <v>618</v>
      </c>
      <c r="G16" s="118" t="s">
        <v>616</v>
      </c>
      <c r="H16" s="146" t="s">
        <v>617</v>
      </c>
      <c r="I16" s="147">
        <v>15</v>
      </c>
    </row>
    <row r="17" spans="1:10" x14ac:dyDescent="0.25">
      <c r="B17" s="105"/>
      <c r="D17" s="145">
        <v>39823</v>
      </c>
      <c r="E17" s="139">
        <v>3</v>
      </c>
      <c r="F17" s="118" t="s">
        <v>618</v>
      </c>
      <c r="G17" s="118" t="s">
        <v>616</v>
      </c>
      <c r="H17" s="146" t="s">
        <v>612</v>
      </c>
      <c r="I17" s="147">
        <v>30</v>
      </c>
      <c r="J17" s="118" t="s">
        <v>820</v>
      </c>
    </row>
    <row r="18" spans="1:10" x14ac:dyDescent="0.25">
      <c r="B18" s="105"/>
      <c r="D18" s="145">
        <v>39830</v>
      </c>
      <c r="E18" s="139">
        <v>1</v>
      </c>
      <c r="F18" s="118" t="s">
        <v>614</v>
      </c>
      <c r="G18" s="118" t="s">
        <v>613</v>
      </c>
      <c r="H18" s="146" t="s">
        <v>612</v>
      </c>
      <c r="I18" s="147">
        <v>30</v>
      </c>
      <c r="J18" s="145"/>
    </row>
    <row r="19" spans="1:10" x14ac:dyDescent="0.25">
      <c r="A19" s="22" t="s">
        <v>647</v>
      </c>
      <c r="B19" s="139" t="s">
        <v>620</v>
      </c>
      <c r="C19" s="69" t="s">
        <v>660</v>
      </c>
      <c r="D19" s="145">
        <v>39608</v>
      </c>
      <c r="E19" s="139">
        <v>1</v>
      </c>
      <c r="F19" s="118" t="s">
        <v>618</v>
      </c>
      <c r="G19" s="118" t="s">
        <v>616</v>
      </c>
      <c r="H19" s="146" t="s">
        <v>617</v>
      </c>
      <c r="I19" s="147">
        <v>15</v>
      </c>
    </row>
    <row r="20" spans="1:10" x14ac:dyDescent="0.25">
      <c r="A20" s="22" t="s">
        <v>648</v>
      </c>
      <c r="B20" s="139" t="s">
        <v>622</v>
      </c>
      <c r="C20" s="69" t="s">
        <v>661</v>
      </c>
      <c r="D20" s="145">
        <v>39607</v>
      </c>
      <c r="E20" s="139">
        <v>1</v>
      </c>
      <c r="F20" s="118" t="s">
        <v>618</v>
      </c>
      <c r="G20" s="118" t="s">
        <v>616</v>
      </c>
      <c r="H20" s="146" t="s">
        <v>617</v>
      </c>
      <c r="I20" s="147">
        <v>15</v>
      </c>
    </row>
    <row r="21" spans="1:10" x14ac:dyDescent="0.25">
      <c r="A21" s="22" t="s">
        <v>649</v>
      </c>
      <c r="B21" s="139" t="s">
        <v>621</v>
      </c>
      <c r="C21" s="69" t="s">
        <v>662</v>
      </c>
      <c r="D21" s="145">
        <v>39624</v>
      </c>
      <c r="E21" s="139">
        <v>3</v>
      </c>
      <c r="F21" s="118" t="s">
        <v>618</v>
      </c>
      <c r="G21" s="118" t="s">
        <v>616</v>
      </c>
      <c r="H21" s="146" t="s">
        <v>617</v>
      </c>
      <c r="I21" s="147">
        <v>15</v>
      </c>
    </row>
    <row r="22" spans="1:10" x14ac:dyDescent="0.25">
      <c r="A22" s="22"/>
      <c r="C22" s="69"/>
      <c r="D22" s="145">
        <v>39832</v>
      </c>
      <c r="E22" s="139">
        <v>1</v>
      </c>
      <c r="F22" s="118" t="s">
        <v>614</v>
      </c>
      <c r="G22" s="118" t="s">
        <v>613</v>
      </c>
      <c r="H22" s="146" t="s">
        <v>612</v>
      </c>
      <c r="I22" s="147">
        <v>30</v>
      </c>
      <c r="J22" s="118" t="s">
        <v>820</v>
      </c>
    </row>
    <row r="23" spans="1:10" x14ac:dyDescent="0.25">
      <c r="A23" s="23" t="s">
        <v>632</v>
      </c>
      <c r="B23" s="139" t="s">
        <v>621</v>
      </c>
      <c r="C23" s="69" t="s">
        <v>663</v>
      </c>
      <c r="D23" s="145">
        <v>39624</v>
      </c>
      <c r="E23" s="139">
        <v>2</v>
      </c>
      <c r="F23" s="118" t="s">
        <v>618</v>
      </c>
      <c r="G23" s="118" t="s">
        <v>616</v>
      </c>
      <c r="H23" s="146" t="s">
        <v>617</v>
      </c>
      <c r="I23" s="147">
        <v>15</v>
      </c>
    </row>
    <row r="24" spans="1:10" x14ac:dyDescent="0.25">
      <c r="A24" s="23" t="s">
        <v>633</v>
      </c>
      <c r="B24" s="139" t="s">
        <v>621</v>
      </c>
      <c r="C24" s="69" t="s">
        <v>664</v>
      </c>
      <c r="D24" s="145">
        <v>39624</v>
      </c>
      <c r="E24" s="139">
        <v>2</v>
      </c>
      <c r="F24" s="118" t="s">
        <v>618</v>
      </c>
      <c r="G24" s="118" t="s">
        <v>616</v>
      </c>
      <c r="H24" s="146" t="s">
        <v>617</v>
      </c>
      <c r="I24" s="147">
        <v>15</v>
      </c>
    </row>
    <row r="25" spans="1:10" x14ac:dyDescent="0.25">
      <c r="A25" s="23" t="s">
        <v>634</v>
      </c>
      <c r="B25" s="139" t="s">
        <v>620</v>
      </c>
      <c r="C25" s="69" t="s">
        <v>665</v>
      </c>
      <c r="D25" s="145">
        <v>39624</v>
      </c>
      <c r="E25" s="139">
        <v>3</v>
      </c>
      <c r="F25" s="118" t="s">
        <v>618</v>
      </c>
      <c r="G25" s="118" t="s">
        <v>616</v>
      </c>
      <c r="H25" s="146" t="s">
        <v>617</v>
      </c>
      <c r="I25" s="147">
        <v>15</v>
      </c>
    </row>
    <row r="26" spans="1:10" x14ac:dyDescent="0.25">
      <c r="A26" s="23" t="s">
        <v>635</v>
      </c>
      <c r="B26" s="139" t="s">
        <v>620</v>
      </c>
      <c r="C26" s="69" t="s">
        <v>666</v>
      </c>
      <c r="D26" s="145">
        <v>39632</v>
      </c>
      <c r="E26" s="139">
        <v>2</v>
      </c>
      <c r="F26" s="118" t="s">
        <v>618</v>
      </c>
      <c r="G26" s="118" t="s">
        <v>616</v>
      </c>
      <c r="H26" s="146" t="s">
        <v>617</v>
      </c>
      <c r="I26" s="147">
        <v>15</v>
      </c>
    </row>
    <row r="27" spans="1:10" x14ac:dyDescent="0.25">
      <c r="A27" s="23" t="s">
        <v>636</v>
      </c>
      <c r="B27" s="139" t="s">
        <v>620</v>
      </c>
      <c r="C27" s="69" t="s">
        <v>667</v>
      </c>
      <c r="D27" s="150" t="s">
        <v>737</v>
      </c>
      <c r="H27" s="146"/>
      <c r="I27" s="147"/>
    </row>
    <row r="28" spans="1:10" x14ac:dyDescent="0.25">
      <c r="A28" s="23" t="s">
        <v>637</v>
      </c>
      <c r="B28" s="139" t="s">
        <v>620</v>
      </c>
      <c r="C28" s="69" t="s">
        <v>668</v>
      </c>
      <c r="D28" s="145">
        <v>39738</v>
      </c>
      <c r="E28" s="139">
        <v>2</v>
      </c>
      <c r="F28" s="118" t="s">
        <v>619</v>
      </c>
      <c r="G28" s="118" t="s">
        <v>616</v>
      </c>
      <c r="H28" s="146" t="s">
        <v>617</v>
      </c>
      <c r="I28" s="147">
        <v>15</v>
      </c>
    </row>
    <row r="29" spans="1:10" x14ac:dyDescent="0.25">
      <c r="A29" s="23" t="s">
        <v>638</v>
      </c>
      <c r="B29" s="139" t="s">
        <v>620</v>
      </c>
      <c r="C29" s="69" t="s">
        <v>669</v>
      </c>
      <c r="D29" s="145">
        <v>39637</v>
      </c>
      <c r="E29" s="139">
        <v>3</v>
      </c>
      <c r="F29" s="118" t="s">
        <v>618</v>
      </c>
      <c r="G29" s="118" t="s">
        <v>616</v>
      </c>
      <c r="H29" s="146" t="s">
        <v>617</v>
      </c>
      <c r="I29" s="147">
        <v>15</v>
      </c>
    </row>
    <row r="30" spans="1:10" x14ac:dyDescent="0.25">
      <c r="A30" s="23" t="s">
        <v>639</v>
      </c>
      <c r="B30" s="139" t="s">
        <v>620</v>
      </c>
      <c r="C30" s="69" t="s">
        <v>670</v>
      </c>
      <c r="D30" s="145">
        <v>39637</v>
      </c>
      <c r="E30" s="139">
        <v>3</v>
      </c>
      <c r="F30" s="118" t="s">
        <v>618</v>
      </c>
      <c r="G30" s="118" t="s">
        <v>616</v>
      </c>
      <c r="H30" s="146" t="s">
        <v>617</v>
      </c>
      <c r="I30" s="147">
        <v>15</v>
      </c>
    </row>
    <row r="31" spans="1:10" x14ac:dyDescent="0.25">
      <c r="A31" s="23" t="s">
        <v>640</v>
      </c>
      <c r="B31" s="139" t="s">
        <v>620</v>
      </c>
      <c r="C31" s="69" t="s">
        <v>671</v>
      </c>
      <c r="D31" s="145">
        <v>39738</v>
      </c>
      <c r="E31" s="139">
        <v>1</v>
      </c>
      <c r="F31" s="118" t="s">
        <v>619</v>
      </c>
      <c r="G31" s="118" t="s">
        <v>616</v>
      </c>
      <c r="H31" s="146" t="s">
        <v>617</v>
      </c>
      <c r="I31" s="147">
        <v>15</v>
      </c>
    </row>
    <row r="32" spans="1:10" x14ac:dyDescent="0.25">
      <c r="A32" s="151" t="s">
        <v>631</v>
      </c>
    </row>
    <row r="33" spans="1:10" x14ac:dyDescent="0.25">
      <c r="A33" s="118" t="s">
        <v>606</v>
      </c>
      <c r="B33" s="139" t="s">
        <v>621</v>
      </c>
      <c r="D33" s="145">
        <v>39637</v>
      </c>
      <c r="E33" s="139">
        <v>2</v>
      </c>
      <c r="F33" s="118" t="s">
        <v>618</v>
      </c>
      <c r="G33" s="118" t="s">
        <v>616</v>
      </c>
      <c r="H33" s="118" t="s">
        <v>617</v>
      </c>
      <c r="I33" s="139">
        <v>15</v>
      </c>
      <c r="J33" s="118" t="s">
        <v>820</v>
      </c>
    </row>
    <row r="34" spans="1:10" x14ac:dyDescent="0.25">
      <c r="A34" s="23" t="s">
        <v>815</v>
      </c>
      <c r="B34" s="139" t="s">
        <v>672</v>
      </c>
      <c r="C34" s="152"/>
      <c r="D34" s="145">
        <v>39607</v>
      </c>
      <c r="E34" s="139">
        <v>1</v>
      </c>
      <c r="F34" s="118" t="s">
        <v>618</v>
      </c>
      <c r="G34" s="118" t="s">
        <v>616</v>
      </c>
      <c r="H34" s="146" t="s">
        <v>617</v>
      </c>
      <c r="I34" s="147">
        <v>15</v>
      </c>
    </row>
    <row r="35" spans="1:10" x14ac:dyDescent="0.25">
      <c r="B35" s="69"/>
      <c r="D35" s="145">
        <v>39607</v>
      </c>
      <c r="E35" s="139">
        <v>3</v>
      </c>
      <c r="F35" s="118" t="s">
        <v>618</v>
      </c>
      <c r="G35" s="118" t="s">
        <v>616</v>
      </c>
      <c r="H35" s="146" t="s">
        <v>617</v>
      </c>
      <c r="I35" s="147">
        <v>15</v>
      </c>
    </row>
    <row r="36" spans="1:10" x14ac:dyDescent="0.25">
      <c r="C36" s="23"/>
      <c r="D36" s="145">
        <v>39825</v>
      </c>
      <c r="E36" s="139">
        <v>2</v>
      </c>
      <c r="F36" s="118" t="s">
        <v>615</v>
      </c>
      <c r="G36" s="118" t="s">
        <v>616</v>
      </c>
      <c r="H36" s="146" t="s">
        <v>612</v>
      </c>
      <c r="I36" s="147">
        <v>40</v>
      </c>
    </row>
    <row r="37" spans="1:10" x14ac:dyDescent="0.25">
      <c r="B37" s="69"/>
      <c r="D37" s="145">
        <v>39830</v>
      </c>
      <c r="E37" s="139">
        <v>2</v>
      </c>
      <c r="F37" s="118" t="s">
        <v>615</v>
      </c>
      <c r="G37" s="118" t="s">
        <v>613</v>
      </c>
      <c r="H37" s="146" t="s">
        <v>612</v>
      </c>
      <c r="I37" s="147">
        <v>30</v>
      </c>
    </row>
    <row r="38" spans="1:10" x14ac:dyDescent="0.25">
      <c r="B38" s="69"/>
      <c r="D38" s="145">
        <v>39830</v>
      </c>
      <c r="E38" s="139">
        <v>2</v>
      </c>
      <c r="F38" s="118" t="s">
        <v>614</v>
      </c>
      <c r="G38" s="118" t="s">
        <v>613</v>
      </c>
      <c r="H38" s="146" t="s">
        <v>612</v>
      </c>
      <c r="I38" s="147">
        <v>40</v>
      </c>
    </row>
    <row r="39" spans="1:10" x14ac:dyDescent="0.25">
      <c r="B39" s="69"/>
      <c r="D39" s="145">
        <v>39830</v>
      </c>
      <c r="E39" s="139">
        <v>1</v>
      </c>
      <c r="F39" s="118" t="s">
        <v>614</v>
      </c>
      <c r="G39" s="118" t="s">
        <v>613</v>
      </c>
      <c r="H39" s="146" t="s">
        <v>612</v>
      </c>
      <c r="I39" s="147">
        <v>30</v>
      </c>
    </row>
    <row r="40" spans="1:10" s="153" customFormat="1" x14ac:dyDescent="0.25">
      <c r="B40" s="158"/>
      <c r="C40" s="154"/>
      <c r="D40" s="154"/>
      <c r="E40" s="154"/>
      <c r="F40" s="154"/>
      <c r="G40" s="154"/>
      <c r="H40" s="154"/>
      <c r="I40" s="158"/>
    </row>
    <row r="41" spans="1:10" ht="16.95" customHeight="1" x14ac:dyDescent="0.25">
      <c r="A41" s="98" t="s">
        <v>913</v>
      </c>
      <c r="C41" s="118"/>
      <c r="D41" s="139"/>
      <c r="E41" s="118"/>
      <c r="J41" s="139"/>
    </row>
    <row r="42" spans="1:10" x14ac:dyDescent="0.25">
      <c r="A42" s="190" t="s">
        <v>892</v>
      </c>
      <c r="C42" s="118"/>
      <c r="D42" s="139"/>
      <c r="E42" s="118"/>
      <c r="J42" s="139"/>
    </row>
    <row r="43" spans="1:10" x14ac:dyDescent="0.25">
      <c r="B43" s="191" t="s">
        <v>874</v>
      </c>
      <c r="C43" s="189" t="s">
        <v>875</v>
      </c>
      <c r="D43" s="118" t="s">
        <v>876</v>
      </c>
      <c r="J43" s="139"/>
    </row>
    <row r="44" spans="1:10" x14ac:dyDescent="0.25">
      <c r="B44" s="118"/>
      <c r="C44" s="187" t="s">
        <v>891</v>
      </c>
      <c r="D44" s="118" t="s">
        <v>877</v>
      </c>
      <c r="J44" s="139"/>
    </row>
    <row r="45" spans="1:10" x14ac:dyDescent="0.25">
      <c r="B45" s="118"/>
      <c r="C45" s="189" t="s">
        <v>880</v>
      </c>
      <c r="D45" s="118" t="s">
        <v>881</v>
      </c>
      <c r="J45" s="139"/>
    </row>
    <row r="46" spans="1:10" x14ac:dyDescent="0.25">
      <c r="B46" s="118"/>
      <c r="C46" s="189" t="s">
        <v>886</v>
      </c>
      <c r="D46" s="118" t="s">
        <v>887</v>
      </c>
      <c r="J46" s="139"/>
    </row>
    <row r="47" spans="1:10" x14ac:dyDescent="0.25">
      <c r="B47" s="191" t="s">
        <v>878</v>
      </c>
      <c r="J47" s="139"/>
    </row>
    <row r="48" spans="1:10" x14ac:dyDescent="0.25">
      <c r="B48" s="118"/>
      <c r="C48" s="187"/>
      <c r="D48" s="188" t="s">
        <v>904</v>
      </c>
      <c r="E48" s="187" t="s">
        <v>879</v>
      </c>
      <c r="J48" s="139"/>
    </row>
    <row r="49" spans="1:10" x14ac:dyDescent="0.25">
      <c r="B49" s="118"/>
      <c r="C49" s="187"/>
      <c r="D49" s="188" t="s">
        <v>903</v>
      </c>
      <c r="E49" s="187" t="s">
        <v>884</v>
      </c>
      <c r="J49" s="139"/>
    </row>
    <row r="50" spans="1:10" x14ac:dyDescent="0.25">
      <c r="B50" s="118"/>
      <c r="C50" s="187"/>
      <c r="D50" s="188"/>
      <c r="E50" s="187" t="s">
        <v>882</v>
      </c>
      <c r="J50" s="139"/>
    </row>
    <row r="51" spans="1:10" x14ac:dyDescent="0.25">
      <c r="B51" s="118"/>
      <c r="C51" s="187"/>
      <c r="D51" s="188" t="s">
        <v>907</v>
      </c>
      <c r="E51" s="187" t="s">
        <v>883</v>
      </c>
      <c r="J51" s="139"/>
    </row>
    <row r="52" spans="1:10" x14ac:dyDescent="0.25">
      <c r="B52" s="118"/>
      <c r="D52" s="188" t="s">
        <v>905</v>
      </c>
      <c r="E52" s="187" t="s">
        <v>885</v>
      </c>
      <c r="J52" s="139"/>
    </row>
    <row r="53" spans="1:10" x14ac:dyDescent="0.25">
      <c r="B53" s="118"/>
      <c r="D53" s="188" t="s">
        <v>906</v>
      </c>
      <c r="E53" s="187" t="s">
        <v>902</v>
      </c>
      <c r="J53" s="139"/>
    </row>
    <row r="54" spans="1:10" x14ac:dyDescent="0.25">
      <c r="A54" s="189" t="s">
        <v>901</v>
      </c>
      <c r="D54" s="188"/>
      <c r="E54" s="187"/>
      <c r="J54" s="139"/>
    </row>
    <row r="55" spans="1:10" x14ac:dyDescent="0.25">
      <c r="B55" s="118"/>
      <c r="C55" s="188" t="s">
        <v>888</v>
      </c>
      <c r="D55" s="187" t="s">
        <v>889</v>
      </c>
      <c r="E55" s="187"/>
      <c r="J55" s="139"/>
    </row>
    <row r="56" spans="1:10" x14ac:dyDescent="0.25">
      <c r="C56" s="188" t="s">
        <v>898</v>
      </c>
      <c r="D56" s="187" t="s">
        <v>908</v>
      </c>
      <c r="E56" s="118"/>
      <c r="J56" s="139"/>
    </row>
    <row r="57" spans="1:10" x14ac:dyDescent="0.25">
      <c r="C57" s="188" t="s">
        <v>899</v>
      </c>
      <c r="D57" s="187" t="s">
        <v>900</v>
      </c>
      <c r="E57" s="118"/>
      <c r="J57" s="139"/>
    </row>
    <row r="58" spans="1:10" x14ac:dyDescent="0.25">
      <c r="C58" s="188"/>
      <c r="D58" s="187"/>
      <c r="E58" s="118"/>
      <c r="J58" s="139"/>
    </row>
    <row r="59" spans="1:10" x14ac:dyDescent="0.25">
      <c r="C59" s="188"/>
      <c r="D59" s="187"/>
      <c r="E59" s="118"/>
      <c r="J59" s="139"/>
    </row>
    <row r="60" spans="1:10" x14ac:dyDescent="0.25">
      <c r="C60" s="188"/>
      <c r="D60" s="187"/>
      <c r="E60" s="118"/>
      <c r="J60" s="139"/>
    </row>
    <row r="61" spans="1:10" x14ac:dyDescent="0.25">
      <c r="C61" s="188"/>
      <c r="D61" s="139"/>
      <c r="E61" s="118"/>
      <c r="J61" s="139"/>
    </row>
    <row r="62" spans="1:10" x14ac:dyDescent="0.25">
      <c r="C62" s="118"/>
      <c r="D62" s="139"/>
      <c r="E62" s="118"/>
      <c r="J62" s="139"/>
    </row>
    <row r="63" spans="1:10" x14ac:dyDescent="0.25">
      <c r="C63" s="118"/>
      <c r="D63" s="139"/>
      <c r="E63" s="118"/>
      <c r="J63" s="1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9"/>
  <sheetViews>
    <sheetView tabSelected="1" workbookViewId="0">
      <selection activeCell="O19" sqref="O19"/>
    </sheetView>
  </sheetViews>
  <sheetFormatPr defaultRowHeight="13.2" x14ac:dyDescent="0.25"/>
  <cols>
    <col min="1" max="2" width="12.5" style="98" customWidth="1"/>
    <col min="3" max="3" width="22" style="98" customWidth="1"/>
    <col min="4" max="4" width="9.6640625" style="98" customWidth="1"/>
    <col min="5" max="5" width="16" style="99" customWidth="1"/>
    <col min="6" max="6" width="9.33203125" style="98"/>
    <col min="7" max="7" width="11.5" style="99" customWidth="1"/>
    <col min="8" max="8" width="18.6640625" style="99" customWidth="1"/>
    <col min="9" max="9" width="17.33203125" style="98" customWidth="1"/>
    <col min="10" max="10" width="21.83203125" style="98" customWidth="1"/>
    <col min="11" max="16384" width="9.33203125" style="98"/>
  </cols>
  <sheetData>
    <row r="1" spans="1:10" x14ac:dyDescent="0.25">
      <c r="A1" s="177" t="s">
        <v>911</v>
      </c>
    </row>
    <row r="2" spans="1:10" x14ac:dyDescent="0.25">
      <c r="A2" s="98" t="s">
        <v>915</v>
      </c>
    </row>
    <row r="3" spans="1:10" x14ac:dyDescent="0.25">
      <c r="A3" s="98" t="s">
        <v>785</v>
      </c>
    </row>
    <row r="4" spans="1:10" s="104" customFormat="1" x14ac:dyDescent="0.25">
      <c r="A4" s="101" t="s">
        <v>743</v>
      </c>
      <c r="B4" s="102" t="s">
        <v>742</v>
      </c>
      <c r="C4" s="103" t="s">
        <v>758</v>
      </c>
      <c r="D4" s="102" t="s">
        <v>741</v>
      </c>
      <c r="E4" s="102" t="s">
        <v>740</v>
      </c>
      <c r="F4" s="102" t="s">
        <v>739</v>
      </c>
      <c r="G4" s="102" t="s">
        <v>762</v>
      </c>
      <c r="H4" s="102" t="s">
        <v>763</v>
      </c>
      <c r="I4" s="102" t="s">
        <v>786</v>
      </c>
    </row>
    <row r="5" spans="1:10" s="104" customFormat="1" x14ac:dyDescent="0.25">
      <c r="A5" s="105" t="s">
        <v>760</v>
      </c>
      <c r="B5" s="99" t="s">
        <v>653</v>
      </c>
      <c r="C5" s="22" t="s">
        <v>641</v>
      </c>
      <c r="D5" s="105" t="s">
        <v>621</v>
      </c>
      <c r="E5" s="116">
        <v>37347</v>
      </c>
      <c r="F5" s="105">
        <v>8.6460000000000008</v>
      </c>
      <c r="G5" s="124">
        <v>184164</v>
      </c>
      <c r="H5" s="124">
        <v>76428060</v>
      </c>
      <c r="I5" s="119">
        <v>7224814</v>
      </c>
    </row>
    <row r="6" spans="1:10" s="112" customFormat="1" x14ac:dyDescent="0.25">
      <c r="A6" s="109"/>
      <c r="B6" s="99" t="s">
        <v>657</v>
      </c>
      <c r="C6" s="22" t="s">
        <v>644</v>
      </c>
      <c r="D6" s="110" t="s">
        <v>623</v>
      </c>
      <c r="E6" s="116">
        <v>37928</v>
      </c>
      <c r="F6" s="111">
        <v>6.1859999999999999</v>
      </c>
      <c r="G6" s="125">
        <v>168418</v>
      </c>
      <c r="H6" s="125">
        <v>86735270</v>
      </c>
      <c r="I6" s="128">
        <v>9684406</v>
      </c>
    </row>
    <row r="7" spans="1:10" s="112" customFormat="1" x14ac:dyDescent="0.25">
      <c r="A7" s="105"/>
      <c r="B7" s="99" t="s">
        <v>658</v>
      </c>
      <c r="C7" s="22" t="s">
        <v>645</v>
      </c>
      <c r="D7" s="107" t="s">
        <v>623</v>
      </c>
      <c r="E7" s="116">
        <v>37928</v>
      </c>
      <c r="F7" s="107">
        <v>3.2789999999999999</v>
      </c>
      <c r="G7" s="125">
        <v>171952</v>
      </c>
      <c r="H7" s="125">
        <v>88555280</v>
      </c>
      <c r="I7" s="128">
        <v>11159064</v>
      </c>
    </row>
    <row r="8" spans="1:10" s="106" customFormat="1" x14ac:dyDescent="0.25">
      <c r="A8" s="105"/>
      <c r="B8" s="99" t="s">
        <v>659</v>
      </c>
      <c r="C8" s="22" t="s">
        <v>646</v>
      </c>
      <c r="D8" s="107" t="s">
        <v>623</v>
      </c>
      <c r="E8" s="116">
        <v>37928</v>
      </c>
      <c r="F8" s="108">
        <v>6.1859999999999999</v>
      </c>
      <c r="G8" s="126">
        <v>192298</v>
      </c>
      <c r="H8" s="126">
        <v>99033470</v>
      </c>
      <c r="I8" s="128">
        <v>11322290</v>
      </c>
    </row>
    <row r="9" spans="1:10" s="106" customFormat="1" x14ac:dyDescent="0.25">
      <c r="A9" s="105"/>
      <c r="B9" s="99" t="s">
        <v>660</v>
      </c>
      <c r="C9" s="22" t="s">
        <v>647</v>
      </c>
      <c r="D9" s="107" t="s">
        <v>620</v>
      </c>
      <c r="E9" s="116">
        <v>37928</v>
      </c>
      <c r="F9" s="108">
        <v>3.8759999999999999</v>
      </c>
      <c r="G9" s="126">
        <v>240940</v>
      </c>
      <c r="H9" s="126">
        <v>124084100</v>
      </c>
      <c r="I9" s="128">
        <v>14285070</v>
      </c>
    </row>
    <row r="10" spans="1:10" s="106" customFormat="1" x14ac:dyDescent="0.25">
      <c r="A10" s="105"/>
      <c r="B10" s="99" t="s">
        <v>661</v>
      </c>
      <c r="C10" s="22" t="s">
        <v>648</v>
      </c>
      <c r="D10" s="107" t="s">
        <v>622</v>
      </c>
      <c r="E10" s="116">
        <v>37928</v>
      </c>
      <c r="F10" s="108">
        <v>6.0730000000000004</v>
      </c>
      <c r="G10" s="126">
        <v>151348</v>
      </c>
      <c r="H10" s="126">
        <v>77944220</v>
      </c>
      <c r="I10" s="128">
        <v>8531478</v>
      </c>
    </row>
    <row r="11" spans="1:10" s="106" customFormat="1" x14ac:dyDescent="0.25">
      <c r="A11" s="100"/>
      <c r="B11" s="99" t="s">
        <v>654</v>
      </c>
      <c r="C11" s="22" t="s">
        <v>642</v>
      </c>
      <c r="D11" s="105" t="s">
        <v>620</v>
      </c>
      <c r="E11" s="116">
        <v>37347</v>
      </c>
      <c r="F11" s="105">
        <v>5.8479999999999999</v>
      </c>
      <c r="G11" s="126">
        <v>215188</v>
      </c>
      <c r="H11" s="126">
        <v>110821820</v>
      </c>
      <c r="I11" s="128">
        <v>14171784</v>
      </c>
    </row>
    <row r="12" spans="1:10" s="106" customFormat="1" x14ac:dyDescent="0.25">
      <c r="A12" s="113"/>
      <c r="B12" s="99" t="s">
        <v>662</v>
      </c>
      <c r="C12" s="22" t="s">
        <v>649</v>
      </c>
      <c r="D12" s="107" t="s">
        <v>621</v>
      </c>
      <c r="E12" s="116">
        <v>37928</v>
      </c>
      <c r="F12" s="108">
        <v>6.0730000000000004</v>
      </c>
      <c r="G12" s="126">
        <v>240239</v>
      </c>
      <c r="H12" s="126">
        <v>123723085</v>
      </c>
      <c r="I12" s="119">
        <v>16540550</v>
      </c>
    </row>
    <row r="13" spans="1:10" s="104" customFormat="1" x14ac:dyDescent="0.25">
      <c r="A13" s="109"/>
      <c r="B13" s="99" t="s">
        <v>656</v>
      </c>
      <c r="C13" s="22" t="s">
        <v>650</v>
      </c>
      <c r="D13" s="110" t="s">
        <v>621</v>
      </c>
      <c r="E13" s="116">
        <v>37928</v>
      </c>
      <c r="F13" s="111">
        <v>6.2110000000000003</v>
      </c>
      <c r="G13" s="125">
        <v>265309</v>
      </c>
      <c r="H13" s="125">
        <v>136634135</v>
      </c>
      <c r="I13" s="120">
        <v>19599032</v>
      </c>
    </row>
    <row r="14" spans="1:10" s="106" customFormat="1" x14ac:dyDescent="0.25">
      <c r="B14" s="99" t="s">
        <v>655</v>
      </c>
      <c r="C14" s="22" t="s">
        <v>643</v>
      </c>
      <c r="D14" s="107" t="s">
        <v>623</v>
      </c>
      <c r="E14" s="116">
        <v>37347</v>
      </c>
      <c r="F14" s="108">
        <v>5.8479999999999999</v>
      </c>
      <c r="G14" s="125">
        <v>405429</v>
      </c>
      <c r="H14" s="125">
        <v>208795935</v>
      </c>
      <c r="I14" s="120">
        <v>15058086</v>
      </c>
    </row>
    <row r="15" spans="1:10" ht="16.95" customHeight="1" x14ac:dyDescent="0.25">
      <c r="A15" s="114" t="s">
        <v>738</v>
      </c>
      <c r="B15" s="99" t="s">
        <v>666</v>
      </c>
      <c r="C15" s="115" t="s">
        <v>635</v>
      </c>
      <c r="D15" s="99" t="s">
        <v>620</v>
      </c>
      <c r="E15" s="116">
        <v>37928</v>
      </c>
      <c r="F15" s="99">
        <v>3.8759999999999999</v>
      </c>
      <c r="G15" s="127">
        <v>199055</v>
      </c>
      <c r="H15" s="127">
        <v>102513325</v>
      </c>
      <c r="I15" s="122">
        <v>12224126</v>
      </c>
    </row>
    <row r="16" spans="1:10" x14ac:dyDescent="0.25">
      <c r="A16" s="99" t="s">
        <v>761</v>
      </c>
      <c r="B16" s="99" t="s">
        <v>667</v>
      </c>
      <c r="C16" s="115" t="s">
        <v>636</v>
      </c>
      <c r="D16" s="99" t="s">
        <v>620</v>
      </c>
      <c r="E16" s="116">
        <v>38691</v>
      </c>
      <c r="F16" s="99">
        <v>3.8860000000000001</v>
      </c>
      <c r="G16" s="127">
        <v>221889</v>
      </c>
      <c r="H16" s="127">
        <v>114272835</v>
      </c>
      <c r="I16" s="122">
        <v>15761450</v>
      </c>
      <c r="J16" s="122"/>
    </row>
    <row r="17" spans="1:10" x14ac:dyDescent="0.25">
      <c r="B17" s="99" t="s">
        <v>669</v>
      </c>
      <c r="C17" s="115" t="s">
        <v>638</v>
      </c>
      <c r="D17" s="99" t="s">
        <v>620</v>
      </c>
      <c r="E17" s="116">
        <v>37928</v>
      </c>
      <c r="F17" s="99">
        <v>2.4940000000000002</v>
      </c>
      <c r="G17" s="127">
        <v>353396</v>
      </c>
      <c r="H17" s="127">
        <v>181998940</v>
      </c>
      <c r="I17" s="122">
        <v>30129534</v>
      </c>
    </row>
    <row r="18" spans="1:10" x14ac:dyDescent="0.25">
      <c r="B18" s="99" t="s">
        <v>670</v>
      </c>
      <c r="C18" s="115" t="s">
        <v>639</v>
      </c>
      <c r="D18" s="99" t="s">
        <v>620</v>
      </c>
      <c r="E18" s="116">
        <v>37928</v>
      </c>
      <c r="F18" s="99">
        <v>3.2789999999999999</v>
      </c>
      <c r="G18" s="127">
        <v>289336</v>
      </c>
      <c r="H18" s="127">
        <v>149008040</v>
      </c>
      <c r="I18" s="122">
        <v>17527592</v>
      </c>
    </row>
    <row r="19" spans="1:10" x14ac:dyDescent="0.25">
      <c r="B19" s="99" t="s">
        <v>663</v>
      </c>
      <c r="C19" s="115" t="s">
        <v>632</v>
      </c>
      <c r="D19" s="99" t="s">
        <v>620</v>
      </c>
      <c r="E19" s="116">
        <v>37928</v>
      </c>
      <c r="F19" s="99">
        <v>3.8759999999999999</v>
      </c>
      <c r="G19" s="127">
        <v>422648</v>
      </c>
      <c r="H19" s="127">
        <v>217663720</v>
      </c>
      <c r="I19" s="122">
        <v>21557090</v>
      </c>
    </row>
    <row r="20" spans="1:10" x14ac:dyDescent="0.25">
      <c r="B20" s="99" t="s">
        <v>664</v>
      </c>
      <c r="C20" s="115" t="s">
        <v>633</v>
      </c>
      <c r="D20" s="99" t="s">
        <v>621</v>
      </c>
      <c r="E20" s="116">
        <v>37928</v>
      </c>
      <c r="F20" s="99">
        <v>3.8759999999999999</v>
      </c>
      <c r="G20" s="127">
        <v>228596</v>
      </c>
      <c r="H20" s="127">
        <v>117726940</v>
      </c>
      <c r="I20" s="122">
        <v>14765444</v>
      </c>
    </row>
    <row r="21" spans="1:10" x14ac:dyDescent="0.25">
      <c r="B21" s="99" t="s">
        <v>665</v>
      </c>
      <c r="C21" s="115" t="s">
        <v>634</v>
      </c>
      <c r="D21" s="99" t="s">
        <v>620</v>
      </c>
      <c r="E21" s="116">
        <v>37928</v>
      </c>
      <c r="F21" s="99">
        <v>3.8759999999999999</v>
      </c>
      <c r="G21" s="127">
        <v>256084</v>
      </c>
      <c r="H21" s="127">
        <v>131883260</v>
      </c>
      <c r="I21" s="122">
        <v>17031308</v>
      </c>
    </row>
    <row r="22" spans="1:10" x14ac:dyDescent="0.25">
      <c r="B22" s="99" t="s">
        <v>668</v>
      </c>
      <c r="C22" s="115" t="s">
        <v>637</v>
      </c>
      <c r="D22" s="99" t="s">
        <v>621</v>
      </c>
      <c r="E22" s="116">
        <v>37655</v>
      </c>
      <c r="F22" s="99">
        <v>3.899</v>
      </c>
      <c r="G22" s="127">
        <v>244648</v>
      </c>
      <c r="H22" s="127">
        <v>125993720</v>
      </c>
      <c r="I22" s="122">
        <v>18776048</v>
      </c>
    </row>
    <row r="23" spans="1:10" x14ac:dyDescent="0.25">
      <c r="B23" s="99" t="s">
        <v>671</v>
      </c>
      <c r="C23" s="115" t="s">
        <v>640</v>
      </c>
      <c r="D23" s="99" t="s">
        <v>620</v>
      </c>
      <c r="E23" s="116">
        <v>37928</v>
      </c>
      <c r="F23" s="99">
        <v>2.4940000000000002</v>
      </c>
      <c r="G23" s="127">
        <v>284041</v>
      </c>
      <c r="H23" s="127">
        <v>146281115</v>
      </c>
      <c r="I23" s="122">
        <v>19785204</v>
      </c>
    </row>
    <row r="24" spans="1:10" x14ac:dyDescent="0.25">
      <c r="A24" s="117"/>
      <c r="B24" s="99"/>
      <c r="C24" s="115"/>
      <c r="D24" s="99"/>
      <c r="F24" s="99"/>
      <c r="G24" s="123" t="s">
        <v>764</v>
      </c>
      <c r="H24" s="127">
        <f>SUM(H5:H23)</f>
        <v>2420097270</v>
      </c>
      <c r="I24" s="127">
        <f>SUM(I5:I23)</f>
        <v>295134370</v>
      </c>
    </row>
    <row r="25" spans="1:10" x14ac:dyDescent="0.25">
      <c r="A25" s="115" t="s">
        <v>759</v>
      </c>
      <c r="B25" s="99"/>
      <c r="C25" s="115"/>
      <c r="D25" s="99"/>
      <c r="E25" s="116"/>
      <c r="F25" s="99"/>
      <c r="G25" s="123" t="s">
        <v>764</v>
      </c>
      <c r="H25" s="121">
        <f>H24+I24</f>
        <v>2715231640</v>
      </c>
      <c r="J25" s="134"/>
    </row>
    <row r="26" spans="1:10" x14ac:dyDescent="0.25">
      <c r="C26" s="115"/>
    </row>
    <row r="27" spans="1:10" x14ac:dyDescent="0.25">
      <c r="A27" s="98" t="s">
        <v>914</v>
      </c>
      <c r="B27" s="115"/>
    </row>
    <row r="28" spans="1:10" x14ac:dyDescent="0.25">
      <c r="B28" s="192" t="s">
        <v>874</v>
      </c>
      <c r="C28" s="98" t="s">
        <v>894</v>
      </c>
      <c r="D28" s="22" t="s">
        <v>893</v>
      </c>
      <c r="E28" s="102"/>
    </row>
    <row r="29" spans="1:10" x14ac:dyDescent="0.25">
      <c r="D29" s="98" t="s">
        <v>897</v>
      </c>
    </row>
    <row r="30" spans="1:10" x14ac:dyDescent="0.25">
      <c r="B30" s="192" t="s">
        <v>890</v>
      </c>
      <c r="C30" s="98" t="s">
        <v>895</v>
      </c>
      <c r="D30" s="98" t="s">
        <v>896</v>
      </c>
    </row>
    <row r="50" spans="3:3" x14ac:dyDescent="0.25">
      <c r="C50" s="98" t="s">
        <v>765</v>
      </c>
    </row>
    <row r="51" spans="3:3" x14ac:dyDescent="0.25">
      <c r="C51" s="98" t="s">
        <v>766</v>
      </c>
    </row>
    <row r="52" spans="3:3" x14ac:dyDescent="0.25">
      <c r="C52" s="98" t="s">
        <v>767</v>
      </c>
    </row>
    <row r="53" spans="3:3" x14ac:dyDescent="0.25">
      <c r="C53" s="98" t="s">
        <v>768</v>
      </c>
    </row>
    <row r="54" spans="3:3" x14ac:dyDescent="0.25">
      <c r="C54" s="98" t="s">
        <v>769</v>
      </c>
    </row>
    <row r="55" spans="3:3" x14ac:dyDescent="0.25">
      <c r="C55" s="98" t="s">
        <v>770</v>
      </c>
    </row>
    <row r="56" spans="3:3" x14ac:dyDescent="0.25">
      <c r="C56" s="98" t="s">
        <v>771</v>
      </c>
    </row>
    <row r="57" spans="3:3" x14ac:dyDescent="0.25">
      <c r="C57" s="98" t="s">
        <v>772</v>
      </c>
    </row>
    <row r="58" spans="3:3" x14ac:dyDescent="0.25">
      <c r="C58" s="98" t="s">
        <v>773</v>
      </c>
    </row>
    <row r="59" spans="3:3" x14ac:dyDescent="0.25">
      <c r="C59" s="98" t="s">
        <v>774</v>
      </c>
    </row>
    <row r="60" spans="3:3" x14ac:dyDescent="0.25">
      <c r="C60" s="98" t="s">
        <v>775</v>
      </c>
    </row>
    <row r="61" spans="3:3" x14ac:dyDescent="0.25">
      <c r="C61" s="98" t="s">
        <v>776</v>
      </c>
    </row>
    <row r="62" spans="3:3" x14ac:dyDescent="0.25">
      <c r="C62" s="98" t="s">
        <v>777</v>
      </c>
    </row>
    <row r="63" spans="3:3" x14ac:dyDescent="0.25">
      <c r="C63" s="98" t="s">
        <v>778</v>
      </c>
    </row>
    <row r="64" spans="3:3" x14ac:dyDescent="0.25">
      <c r="C64" s="98" t="s">
        <v>779</v>
      </c>
    </row>
    <row r="65" spans="3:3" x14ac:dyDescent="0.25">
      <c r="C65" s="98" t="s">
        <v>780</v>
      </c>
    </row>
    <row r="66" spans="3:3" x14ac:dyDescent="0.25">
      <c r="C66" s="98" t="s">
        <v>781</v>
      </c>
    </row>
    <row r="67" spans="3:3" x14ac:dyDescent="0.25">
      <c r="C67" s="98" t="s">
        <v>782</v>
      </c>
    </row>
    <row r="68" spans="3:3" x14ac:dyDescent="0.25">
      <c r="C68" s="98" t="s">
        <v>783</v>
      </c>
    </row>
    <row r="69" spans="3:3" x14ac:dyDescent="0.25">
      <c r="C69" s="98" t="s">
        <v>784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12"/>
  <dimension ref="A1:AA975"/>
  <sheetViews>
    <sheetView workbookViewId="0"/>
  </sheetViews>
  <sheetFormatPr defaultColWidth="17.1640625" defaultRowHeight="10.199999999999999" x14ac:dyDescent="0.2"/>
  <cols>
    <col min="1" max="1" width="7.33203125" style="27" customWidth="1"/>
    <col min="2" max="2" width="27.83203125" style="28" customWidth="1"/>
    <col min="3" max="14" width="9" style="27" customWidth="1"/>
    <col min="15" max="15" width="9.6640625" style="27" customWidth="1"/>
    <col min="16" max="16" width="10.6640625" style="27" customWidth="1"/>
    <col min="17" max="18" width="9.33203125" style="27" customWidth="1"/>
    <col min="19" max="19" width="7.5" style="27" customWidth="1"/>
    <col min="20" max="20" width="6.83203125" style="27" customWidth="1"/>
    <col min="21" max="21" width="26.5" style="28" customWidth="1"/>
    <col min="22" max="16384" width="17.1640625" style="27"/>
  </cols>
  <sheetData>
    <row r="1" spans="1:21" ht="13.2" x14ac:dyDescent="0.25">
      <c r="A1" s="177" t="s">
        <v>911</v>
      </c>
    </row>
    <row r="2" spans="1:21" s="7" customFormat="1" ht="13.2" x14ac:dyDescent="0.25">
      <c r="A2" s="174" t="s">
        <v>917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U2" s="44"/>
    </row>
    <row r="3" spans="1:21" s="7" customFormat="1" x14ac:dyDescent="0.2">
      <c r="A3" s="95" t="s">
        <v>735</v>
      </c>
      <c r="C3" s="8"/>
      <c r="D3" s="10"/>
      <c r="E3" s="10"/>
      <c r="F3" s="10"/>
      <c r="G3" s="10"/>
      <c r="H3" s="10"/>
      <c r="I3" s="10"/>
      <c r="J3" s="11"/>
      <c r="K3" s="10"/>
      <c r="L3" s="10"/>
      <c r="M3" s="10"/>
      <c r="N3" s="10"/>
      <c r="O3" s="10"/>
      <c r="P3" s="11"/>
      <c r="Q3" s="11"/>
      <c r="R3" s="12"/>
      <c r="S3" s="9"/>
      <c r="U3" s="44"/>
    </row>
    <row r="4" spans="1:21" s="7" customFormat="1" x14ac:dyDescent="0.2">
      <c r="C4" s="8"/>
      <c r="D4" s="9"/>
      <c r="E4" s="9"/>
      <c r="F4" s="9"/>
      <c r="G4" s="9"/>
      <c r="H4" s="9"/>
      <c r="I4" s="9"/>
      <c r="J4" s="9"/>
      <c r="L4" s="9"/>
      <c r="M4" s="9"/>
      <c r="N4" s="9"/>
      <c r="O4" s="9"/>
      <c r="P4" s="9"/>
      <c r="Q4" s="9"/>
      <c r="S4" s="9"/>
      <c r="U4" s="44"/>
    </row>
    <row r="5" spans="1:21" s="7" customFormat="1" x14ac:dyDescent="0.2">
      <c r="C5" s="13" t="s">
        <v>554</v>
      </c>
      <c r="D5" s="9" t="s">
        <v>4</v>
      </c>
      <c r="E5" s="9" t="s">
        <v>7</v>
      </c>
      <c r="F5" s="9" t="s">
        <v>3</v>
      </c>
      <c r="G5" s="9" t="s">
        <v>8</v>
      </c>
      <c r="H5" s="9" t="s">
        <v>10</v>
      </c>
      <c r="I5" s="9" t="s">
        <v>9</v>
      </c>
      <c r="J5" s="9" t="s">
        <v>2</v>
      </c>
      <c r="K5" s="9" t="s">
        <v>11</v>
      </c>
      <c r="L5" s="9" t="s">
        <v>6</v>
      </c>
      <c r="M5" s="9" t="s">
        <v>1</v>
      </c>
      <c r="N5" s="9" t="s">
        <v>5</v>
      </c>
      <c r="O5" s="9" t="s">
        <v>485</v>
      </c>
      <c r="Q5" s="9"/>
      <c r="R5" s="9"/>
      <c r="S5" s="9"/>
      <c r="U5" s="44"/>
    </row>
    <row r="6" spans="1:21" s="7" customFormat="1" x14ac:dyDescent="0.2">
      <c r="C6" s="8"/>
      <c r="D6" s="9" t="s">
        <v>402</v>
      </c>
      <c r="E6" s="9" t="s">
        <v>405</v>
      </c>
      <c r="F6" s="9" t="s">
        <v>401</v>
      </c>
      <c r="G6" s="9" t="s">
        <v>406</v>
      </c>
      <c r="H6" s="9" t="s">
        <v>408</v>
      </c>
      <c r="I6" s="9" t="s">
        <v>407</v>
      </c>
      <c r="J6" s="9" t="s">
        <v>400</v>
      </c>
      <c r="K6" s="9" t="s">
        <v>409</v>
      </c>
      <c r="L6" s="9" t="s">
        <v>404</v>
      </c>
      <c r="M6" s="9" t="s">
        <v>399</v>
      </c>
      <c r="N6" s="9" t="s">
        <v>403</v>
      </c>
      <c r="O6" s="9" t="s">
        <v>544</v>
      </c>
      <c r="Q6" s="9"/>
      <c r="S6" s="9"/>
      <c r="U6" s="44"/>
    </row>
    <row r="7" spans="1:21" s="7" customFormat="1" x14ac:dyDescent="0.2">
      <c r="B7" s="7" t="s">
        <v>555</v>
      </c>
      <c r="C7" s="8" t="s">
        <v>556</v>
      </c>
      <c r="D7" s="9">
        <v>1</v>
      </c>
      <c r="E7" s="9">
        <v>1</v>
      </c>
      <c r="F7" s="9">
        <v>2</v>
      </c>
      <c r="G7" s="9">
        <v>2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2</v>
      </c>
      <c r="N7" s="9">
        <v>2</v>
      </c>
      <c r="O7" s="9">
        <v>2</v>
      </c>
      <c r="Q7" s="9"/>
      <c r="S7" s="9"/>
      <c r="U7" s="44"/>
    </row>
    <row r="8" spans="1:21" s="7" customFormat="1" x14ac:dyDescent="0.2">
      <c r="B8" s="9">
        <v>15.9994</v>
      </c>
      <c r="C8" s="8" t="s">
        <v>557</v>
      </c>
      <c r="D8" s="9">
        <v>2</v>
      </c>
      <c r="E8" s="9">
        <v>2</v>
      </c>
      <c r="F8" s="9">
        <v>3</v>
      </c>
      <c r="G8" s="9">
        <v>3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5</v>
      </c>
      <c r="Q8" s="9"/>
      <c r="S8" s="9"/>
      <c r="U8" s="44"/>
    </row>
    <row r="9" spans="1:21" s="7" customFormat="1" x14ac:dyDescent="0.2">
      <c r="B9" s="9"/>
      <c r="C9" s="8" t="s">
        <v>558</v>
      </c>
      <c r="D9" s="9">
        <v>4</v>
      </c>
      <c r="E9" s="9">
        <v>4</v>
      </c>
      <c r="F9" s="9">
        <v>3</v>
      </c>
      <c r="G9" s="9">
        <v>3</v>
      </c>
      <c r="H9" s="9">
        <v>2</v>
      </c>
      <c r="I9" s="9">
        <v>2</v>
      </c>
      <c r="J9" s="9">
        <v>2</v>
      </c>
      <c r="K9" s="9">
        <v>2</v>
      </c>
      <c r="L9" s="9">
        <v>2</v>
      </c>
      <c r="M9" s="9">
        <v>1</v>
      </c>
      <c r="N9" s="9">
        <v>1</v>
      </c>
      <c r="O9" s="9">
        <v>5</v>
      </c>
      <c r="Q9" s="9"/>
      <c r="S9" s="9"/>
      <c r="U9" s="44"/>
    </row>
    <row r="10" spans="1:21" s="7" customFormat="1" x14ac:dyDescent="0.2">
      <c r="C10" s="8" t="s">
        <v>559</v>
      </c>
      <c r="D10" s="9">
        <v>28.0855</v>
      </c>
      <c r="E10" s="9">
        <v>47.9</v>
      </c>
      <c r="F10" s="9">
        <v>26.981539999999999</v>
      </c>
      <c r="G10" s="9">
        <v>51.996000000000002</v>
      </c>
      <c r="H10" s="9">
        <v>55.847000000000001</v>
      </c>
      <c r="I10" s="9">
        <v>54.938000000000002</v>
      </c>
      <c r="J10" s="9">
        <v>24.305</v>
      </c>
      <c r="K10" s="9">
        <v>58.71</v>
      </c>
      <c r="L10" s="9">
        <v>40.08</v>
      </c>
      <c r="M10" s="9">
        <v>22.98977</v>
      </c>
      <c r="N10" s="9">
        <v>39.101999999999997</v>
      </c>
      <c r="O10" s="9">
        <v>30.973759999999999</v>
      </c>
      <c r="Q10" s="9"/>
      <c r="S10" s="9"/>
      <c r="U10" s="44"/>
    </row>
    <row r="11" spans="1:21" s="7" customFormat="1" x14ac:dyDescent="0.2">
      <c r="C11" s="8" t="s">
        <v>560</v>
      </c>
      <c r="D11" s="9">
        <f t="shared" ref="D11:N11" si="0">D8*$B$8+D7*D10</f>
        <v>60.084299999999999</v>
      </c>
      <c r="E11" s="9">
        <f t="shared" si="0"/>
        <v>79.898799999999994</v>
      </c>
      <c r="F11" s="9">
        <f t="shared" si="0"/>
        <v>101.96127999999999</v>
      </c>
      <c r="G11" s="9">
        <f t="shared" si="0"/>
        <v>151.99020000000002</v>
      </c>
      <c r="H11" s="9">
        <f t="shared" si="0"/>
        <v>71.846400000000003</v>
      </c>
      <c r="I11" s="9">
        <f t="shared" si="0"/>
        <v>70.937399999999997</v>
      </c>
      <c r="J11" s="9">
        <f>J8*$B$8+J7*J10</f>
        <v>40.304400000000001</v>
      </c>
      <c r="K11" s="9">
        <f>K8*$B$8+K7*K10</f>
        <v>74.709400000000002</v>
      </c>
      <c r="L11" s="9">
        <f t="shared" si="0"/>
        <v>56.0794</v>
      </c>
      <c r="M11" s="9">
        <f t="shared" si="0"/>
        <v>61.978940000000001</v>
      </c>
      <c r="N11" s="9">
        <f t="shared" si="0"/>
        <v>94.203399999999988</v>
      </c>
      <c r="O11" s="9">
        <f>O8*$A$8+O7*O10</f>
        <v>61.947519999999997</v>
      </c>
      <c r="Q11" s="9"/>
      <c r="S11" s="9"/>
      <c r="U11" s="44"/>
    </row>
    <row r="12" spans="1:21" s="7" customFormat="1" x14ac:dyDescent="0.2">
      <c r="C12" s="8" t="s">
        <v>561</v>
      </c>
      <c r="D12" s="14">
        <f t="shared" ref="D12:N12" si="1">D7*D10/D11</f>
        <v>0.46743492060321917</v>
      </c>
      <c r="E12" s="14">
        <f t="shared" si="1"/>
        <v>0.59950837809829438</v>
      </c>
      <c r="F12" s="14">
        <f t="shared" si="1"/>
        <v>0.52925071164269422</v>
      </c>
      <c r="G12" s="14">
        <f t="shared" si="1"/>
        <v>0.68420200776102669</v>
      </c>
      <c r="H12" s="14">
        <f t="shared" si="1"/>
        <v>0.77731104133262074</v>
      </c>
      <c r="I12" s="14">
        <f t="shared" si="1"/>
        <v>0.77445747941142484</v>
      </c>
      <c r="J12" s="14">
        <f>J7*J10/J11</f>
        <v>0.60303589682516046</v>
      </c>
      <c r="K12" s="15">
        <f>K7*K10/K11</f>
        <v>0.78584488698878585</v>
      </c>
      <c r="L12" s="14">
        <f t="shared" si="1"/>
        <v>0.71470094187883604</v>
      </c>
      <c r="M12" s="14">
        <f t="shared" si="1"/>
        <v>0.74185747610397978</v>
      </c>
      <c r="N12" s="14">
        <f t="shared" si="1"/>
        <v>0.83016111945004112</v>
      </c>
      <c r="O12" s="14">
        <f>O7*O10/O11</f>
        <v>1</v>
      </c>
      <c r="Q12" s="15"/>
      <c r="S12" s="9"/>
      <c r="U12" s="44"/>
    </row>
    <row r="13" spans="1:21" s="7" customFormat="1" x14ac:dyDescent="0.2">
      <c r="C13" s="8" t="s">
        <v>562</v>
      </c>
      <c r="D13" s="14">
        <f t="shared" ref="D13:N13" si="2">1/D12</f>
        <v>2.1393352441651383</v>
      </c>
      <c r="E13" s="14">
        <f t="shared" si="2"/>
        <v>1.6680334029227557</v>
      </c>
      <c r="F13" s="14">
        <f t="shared" si="2"/>
        <v>1.8894636851714171</v>
      </c>
      <c r="G13" s="14">
        <f t="shared" si="2"/>
        <v>1.4615566582044772</v>
      </c>
      <c r="H13" s="14">
        <f t="shared" si="2"/>
        <v>1.2864862929074077</v>
      </c>
      <c r="I13" s="14">
        <f t="shared" si="2"/>
        <v>1.2912264734791945</v>
      </c>
      <c r="J13" s="14">
        <f>1/J12</f>
        <v>1.6582760748817118</v>
      </c>
      <c r="K13" s="15">
        <f>1/K12</f>
        <v>1.2725157554079374</v>
      </c>
      <c r="L13" s="14">
        <f t="shared" si="2"/>
        <v>1.399186626746507</v>
      </c>
      <c r="M13" s="14">
        <f t="shared" si="2"/>
        <v>1.3479678135100961</v>
      </c>
      <c r="N13" s="14">
        <f t="shared" si="2"/>
        <v>1.2045854431998362</v>
      </c>
      <c r="O13" s="14">
        <f>1/O12</f>
        <v>1</v>
      </c>
      <c r="Q13" s="15"/>
      <c r="S13" s="9"/>
      <c r="U13" s="44"/>
    </row>
    <row r="14" spans="1:21" s="7" customFormat="1" x14ac:dyDescent="0.2">
      <c r="C14" s="8"/>
      <c r="D14" s="14"/>
      <c r="E14" s="14"/>
      <c r="F14" s="14"/>
      <c r="G14" s="15"/>
      <c r="H14" s="15"/>
      <c r="J14" s="14"/>
      <c r="K14" s="14"/>
      <c r="L14" s="15"/>
      <c r="M14" s="9"/>
      <c r="U14" s="44"/>
    </row>
    <row r="15" spans="1:21" s="7" customFormat="1" x14ac:dyDescent="0.2">
      <c r="B15" s="26" t="s">
        <v>691</v>
      </c>
      <c r="C15" s="8"/>
      <c r="D15" s="14"/>
      <c r="E15" s="14"/>
      <c r="F15" s="14"/>
      <c r="G15" s="14"/>
      <c r="H15" s="15"/>
      <c r="I15" s="15"/>
      <c r="J15" s="14"/>
      <c r="L15" s="14"/>
      <c r="M15" s="14"/>
      <c r="N15" s="15"/>
      <c r="O15" s="15"/>
      <c r="P15" s="9"/>
      <c r="U15" s="44"/>
    </row>
    <row r="16" spans="1:21" s="58" customFormat="1" ht="10.8" thickBot="1" x14ac:dyDescent="0.25">
      <c r="B16" s="59"/>
      <c r="U16" s="60"/>
    </row>
    <row r="17" spans="1:21" x14ac:dyDescent="0.2">
      <c r="A17" s="26" t="s">
        <v>600</v>
      </c>
      <c r="B17" s="4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U17" s="48"/>
    </row>
    <row r="18" spans="1:21" s="46" customFormat="1" x14ac:dyDescent="0.2">
      <c r="A18" s="46" t="s">
        <v>413</v>
      </c>
      <c r="B18" s="47" t="s">
        <v>18</v>
      </c>
      <c r="C18" s="46" t="s">
        <v>414</v>
      </c>
      <c r="D18" s="46" t="s">
        <v>4</v>
      </c>
      <c r="E18" s="46" t="s">
        <v>7</v>
      </c>
      <c r="F18" s="46" t="s">
        <v>3</v>
      </c>
      <c r="G18" s="46" t="s">
        <v>8</v>
      </c>
      <c r="H18" s="46" t="s">
        <v>10</v>
      </c>
      <c r="I18" s="46" t="s">
        <v>9</v>
      </c>
      <c r="J18" s="46" t="s">
        <v>2</v>
      </c>
      <c r="K18" s="46" t="s">
        <v>11</v>
      </c>
      <c r="L18" s="46" t="s">
        <v>6</v>
      </c>
      <c r="M18" s="46" t="s">
        <v>1</v>
      </c>
      <c r="N18" s="46" t="s">
        <v>5</v>
      </c>
      <c r="O18" s="46" t="s">
        <v>485</v>
      </c>
      <c r="P18" s="46" t="s">
        <v>12</v>
      </c>
      <c r="Q18" s="46" t="s">
        <v>13</v>
      </c>
      <c r="R18" s="46" t="s">
        <v>14</v>
      </c>
      <c r="S18" s="46" t="s">
        <v>15</v>
      </c>
      <c r="T18" s="46" t="s">
        <v>21</v>
      </c>
      <c r="U18" s="47" t="s">
        <v>22</v>
      </c>
    </row>
    <row r="19" spans="1:21" s="46" customFormat="1" x14ac:dyDescent="0.2">
      <c r="B19" s="26" t="s">
        <v>679</v>
      </c>
      <c r="U19" s="47"/>
    </row>
    <row r="20" spans="1:21" x14ac:dyDescent="0.2">
      <c r="A20" s="27" t="s">
        <v>103</v>
      </c>
      <c r="B20" s="28" t="s">
        <v>104</v>
      </c>
      <c r="C20" s="27">
        <v>100.6561</v>
      </c>
      <c r="D20" s="27">
        <v>45.52216</v>
      </c>
      <c r="E20" s="27">
        <v>4.8169999999999998E-2</v>
      </c>
      <c r="F20" s="27">
        <v>34.107199999999999</v>
      </c>
      <c r="G20" s="27">
        <v>5.3199999999999997E-2</v>
      </c>
      <c r="H20" s="27">
        <v>0.47760000000000002</v>
      </c>
      <c r="I20" s="27">
        <v>7.7999999999999999E-4</v>
      </c>
      <c r="J20" s="27">
        <v>0.59889999999999999</v>
      </c>
      <c r="K20" s="27">
        <v>9.4400000000000005E-3</v>
      </c>
      <c r="L20" s="27">
        <v>18.785489999999999</v>
      </c>
      <c r="M20" s="27">
        <v>1.0469200000000001</v>
      </c>
      <c r="N20" s="27">
        <v>6.2599999999999999E-3</v>
      </c>
      <c r="P20" s="27">
        <v>100.6561</v>
      </c>
      <c r="Q20" s="27">
        <v>7595</v>
      </c>
      <c r="R20" s="27">
        <v>-1278</v>
      </c>
      <c r="S20" s="27">
        <v>-60</v>
      </c>
      <c r="T20" s="27">
        <v>66</v>
      </c>
      <c r="U20" s="48">
        <v>39728.038472222222</v>
      </c>
    </row>
    <row r="21" spans="1:21" x14ac:dyDescent="0.2">
      <c r="A21" s="27" t="s">
        <v>105</v>
      </c>
      <c r="B21" s="28" t="s">
        <v>104</v>
      </c>
      <c r="C21" s="27">
        <v>100.121</v>
      </c>
      <c r="D21" s="27">
        <v>45.770310000000002</v>
      </c>
      <c r="E21" s="27">
        <v>5.8099999999999999E-2</v>
      </c>
      <c r="F21" s="27">
        <v>33.581159999999997</v>
      </c>
      <c r="G21" s="27">
        <v>5.2109999999999997E-2</v>
      </c>
      <c r="H21" s="27">
        <v>0.55173000000000005</v>
      </c>
      <c r="I21" s="27">
        <v>0</v>
      </c>
      <c r="J21" s="27">
        <v>0.49223</v>
      </c>
      <c r="K21" s="27">
        <v>0</v>
      </c>
      <c r="L21" s="27">
        <v>18.393709999999999</v>
      </c>
      <c r="M21" s="27">
        <v>1.21844</v>
      </c>
      <c r="N21" s="27">
        <v>3.2499999999999999E-3</v>
      </c>
      <c r="P21" s="27">
        <v>100.121</v>
      </c>
      <c r="Q21" s="27">
        <v>7591.7</v>
      </c>
      <c r="R21" s="27">
        <v>-1275.7</v>
      </c>
      <c r="S21" s="27">
        <v>-60</v>
      </c>
      <c r="T21" s="27">
        <v>67</v>
      </c>
      <c r="U21" s="48">
        <v>39728.041678240741</v>
      </c>
    </row>
    <row r="22" spans="1:21" x14ac:dyDescent="0.2">
      <c r="A22" s="27" t="s">
        <v>106</v>
      </c>
      <c r="B22" s="28" t="s">
        <v>104</v>
      </c>
      <c r="C22" s="27">
        <v>99.989670000000004</v>
      </c>
      <c r="D22" s="27">
        <v>46.632989999999999</v>
      </c>
      <c r="E22" s="27">
        <v>5.0599999999999999E-2</v>
      </c>
      <c r="F22" s="27">
        <v>32.537999999999997</v>
      </c>
      <c r="G22" s="27">
        <v>6.0269999999999997E-2</v>
      </c>
      <c r="H22" s="27">
        <v>0.69083000000000006</v>
      </c>
      <c r="I22" s="27">
        <v>2.2799999999999999E-3</v>
      </c>
      <c r="J22" s="27">
        <v>0.59701000000000004</v>
      </c>
      <c r="K22" s="27">
        <v>1.511E-2</v>
      </c>
      <c r="L22" s="27">
        <v>17.833449999999999</v>
      </c>
      <c r="M22" s="27">
        <v>1.56911</v>
      </c>
      <c r="N22" s="27">
        <v>0</v>
      </c>
      <c r="P22" s="27">
        <v>99.989670000000004</v>
      </c>
      <c r="Q22" s="27">
        <v>7588.3</v>
      </c>
      <c r="R22" s="27">
        <v>-1273.3</v>
      </c>
      <c r="S22" s="27">
        <v>-60</v>
      </c>
      <c r="T22" s="27">
        <v>68</v>
      </c>
      <c r="U22" s="48">
        <v>39728.044687499998</v>
      </c>
    </row>
    <row r="23" spans="1:21" x14ac:dyDescent="0.2">
      <c r="A23" s="27" t="s">
        <v>107</v>
      </c>
      <c r="B23" s="28" t="s">
        <v>104</v>
      </c>
      <c r="C23" s="27">
        <v>100.5106</v>
      </c>
      <c r="D23" s="27">
        <v>47.005470000000003</v>
      </c>
      <c r="E23" s="27">
        <v>3.9730000000000001E-2</v>
      </c>
      <c r="F23" s="27">
        <v>32.562379999999997</v>
      </c>
      <c r="G23" s="27">
        <v>7.911E-2</v>
      </c>
      <c r="H23" s="27">
        <v>0.77964</v>
      </c>
      <c r="I23" s="27">
        <v>1.0160000000000001E-2</v>
      </c>
      <c r="J23" s="27">
        <v>0.67608000000000001</v>
      </c>
      <c r="K23" s="27">
        <v>0</v>
      </c>
      <c r="L23" s="27">
        <v>17.765180000000001</v>
      </c>
      <c r="M23" s="27">
        <v>1.5928</v>
      </c>
      <c r="N23" s="27">
        <v>0</v>
      </c>
      <c r="P23" s="27">
        <v>100.5106</v>
      </c>
      <c r="Q23" s="27">
        <v>7585</v>
      </c>
      <c r="R23" s="27">
        <v>-1271</v>
      </c>
      <c r="S23" s="27">
        <v>-60</v>
      </c>
      <c r="T23" s="27">
        <v>69</v>
      </c>
      <c r="U23" s="48">
        <v>39728.047685185185</v>
      </c>
    </row>
    <row r="24" spans="1:21" x14ac:dyDescent="0.2">
      <c r="A24" s="27" t="s">
        <v>114</v>
      </c>
      <c r="B24" s="28" t="s">
        <v>115</v>
      </c>
      <c r="C24" s="27">
        <v>100.36150000000001</v>
      </c>
      <c r="D24" s="27">
        <v>46.072740000000003</v>
      </c>
      <c r="E24" s="27">
        <v>4.8500000000000001E-2</v>
      </c>
      <c r="F24" s="27">
        <v>33.00056</v>
      </c>
      <c r="G24" s="27">
        <v>4.4740000000000002E-2</v>
      </c>
      <c r="H24" s="27">
        <v>0.85245000000000004</v>
      </c>
      <c r="I24" s="27">
        <v>3.7539999999999997E-2</v>
      </c>
      <c r="J24" s="27">
        <v>0.50795000000000001</v>
      </c>
      <c r="K24" s="27">
        <v>1.15E-3</v>
      </c>
      <c r="L24" s="27">
        <v>18.3765</v>
      </c>
      <c r="M24" s="27">
        <v>1.4194100000000001</v>
      </c>
      <c r="N24" s="27">
        <v>0</v>
      </c>
      <c r="P24" s="27">
        <v>100.36150000000001</v>
      </c>
      <c r="Q24" s="27">
        <v>9319</v>
      </c>
      <c r="R24" s="27">
        <v>-739</v>
      </c>
      <c r="S24" s="27">
        <v>-57</v>
      </c>
      <c r="T24" s="27">
        <v>75</v>
      </c>
      <c r="U24" s="48">
        <v>39728.066145833334</v>
      </c>
    </row>
    <row r="25" spans="1:21" x14ac:dyDescent="0.2">
      <c r="A25" s="27" t="s">
        <v>116</v>
      </c>
      <c r="B25" s="28" t="s">
        <v>115</v>
      </c>
      <c r="C25" s="27">
        <v>100.0528</v>
      </c>
      <c r="D25" s="27">
        <v>46.522590000000001</v>
      </c>
      <c r="E25" s="27">
        <v>7.1349999999999997E-2</v>
      </c>
      <c r="F25" s="27">
        <v>32.192279999999997</v>
      </c>
      <c r="G25" s="27">
        <v>4.079E-2</v>
      </c>
      <c r="H25" s="27">
        <v>0.94416</v>
      </c>
      <c r="I25" s="27">
        <v>1.0919999999999999E-2</v>
      </c>
      <c r="J25" s="27">
        <v>0.65861000000000003</v>
      </c>
      <c r="K25" s="27">
        <v>1.15E-3</v>
      </c>
      <c r="L25" s="27">
        <v>17.9803</v>
      </c>
      <c r="M25" s="27">
        <v>1.6214999999999999</v>
      </c>
      <c r="N25" s="27">
        <v>9.1800000000000007E-3</v>
      </c>
      <c r="P25" s="27">
        <v>100.0528</v>
      </c>
      <c r="Q25" s="27">
        <v>9320.2999999999993</v>
      </c>
      <c r="R25" s="27">
        <v>-734.7</v>
      </c>
      <c r="S25" s="27">
        <v>-57</v>
      </c>
      <c r="T25" s="27">
        <v>76</v>
      </c>
      <c r="U25" s="48">
        <v>39728.069363425922</v>
      </c>
    </row>
    <row r="26" spans="1:21" x14ac:dyDescent="0.2">
      <c r="A26" s="27" t="s">
        <v>117</v>
      </c>
      <c r="B26" s="28" t="s">
        <v>115</v>
      </c>
      <c r="C26" s="27">
        <v>100.59350000000001</v>
      </c>
      <c r="D26" s="27">
        <v>45.119399999999999</v>
      </c>
      <c r="E26" s="27">
        <v>8.6709999999999995E-2</v>
      </c>
      <c r="F26" s="27">
        <v>34.458950000000002</v>
      </c>
      <c r="G26" s="27">
        <v>2.0289999999999999E-2</v>
      </c>
      <c r="H26" s="27">
        <v>0.65456000000000003</v>
      </c>
      <c r="I26" s="27">
        <v>1.874E-2</v>
      </c>
      <c r="J26" s="27">
        <v>0.40737000000000001</v>
      </c>
      <c r="K26" s="27">
        <v>1.9529999999999999E-2</v>
      </c>
      <c r="L26" s="27">
        <v>18.832730000000002</v>
      </c>
      <c r="M26" s="27">
        <v>0.96743000000000001</v>
      </c>
      <c r="N26" s="27">
        <v>7.7600000000000004E-3</v>
      </c>
      <c r="P26" s="27">
        <v>100.59350000000001</v>
      </c>
      <c r="Q26" s="27">
        <v>9321.7000000000007</v>
      </c>
      <c r="R26" s="27">
        <v>-730.3</v>
      </c>
      <c r="S26" s="27">
        <v>-57</v>
      </c>
      <c r="T26" s="27">
        <v>77</v>
      </c>
      <c r="U26" s="48">
        <v>39728.072395833333</v>
      </c>
    </row>
    <row r="27" spans="1:21" x14ac:dyDescent="0.2">
      <c r="A27" s="27" t="s">
        <v>118</v>
      </c>
      <c r="B27" s="28" t="s">
        <v>115</v>
      </c>
      <c r="C27" s="27">
        <v>100.10769999999999</v>
      </c>
      <c r="D27" s="27">
        <v>47.012410000000003</v>
      </c>
      <c r="E27" s="27">
        <v>5.4190000000000002E-2</v>
      </c>
      <c r="F27" s="27">
        <v>31.992909999999998</v>
      </c>
      <c r="G27" s="27">
        <v>3.1859999999999999E-2</v>
      </c>
      <c r="H27" s="27">
        <v>1.0735699999999999</v>
      </c>
      <c r="I27" s="27">
        <v>3.8830000000000003E-2</v>
      </c>
      <c r="J27" s="27">
        <v>0.64024000000000003</v>
      </c>
      <c r="K27" s="27">
        <v>1.0000000000000001E-5</v>
      </c>
      <c r="L27" s="27">
        <v>17.378810000000001</v>
      </c>
      <c r="M27" s="27">
        <v>1.8848199999999999</v>
      </c>
      <c r="N27" s="27">
        <v>0</v>
      </c>
      <c r="P27" s="27">
        <v>100.10769999999999</v>
      </c>
      <c r="Q27" s="27">
        <v>9323</v>
      </c>
      <c r="R27" s="27">
        <v>-726</v>
      </c>
      <c r="S27" s="27">
        <v>-57</v>
      </c>
      <c r="T27" s="27">
        <v>78</v>
      </c>
      <c r="U27" s="48">
        <v>39728.07545138889</v>
      </c>
    </row>
    <row r="28" spans="1:21" x14ac:dyDescent="0.2">
      <c r="B28" s="49" t="s">
        <v>418</v>
      </c>
      <c r="C28" s="27">
        <f>COUNT(C20:C27)</f>
        <v>8</v>
      </c>
      <c r="D28" s="27">
        <f t="shared" ref="D28:N28" si="3">COUNT(D20:D27)</f>
        <v>8</v>
      </c>
      <c r="E28" s="27">
        <f t="shared" si="3"/>
        <v>8</v>
      </c>
      <c r="F28" s="27">
        <f t="shared" si="3"/>
        <v>8</v>
      </c>
      <c r="G28" s="27">
        <f t="shared" si="3"/>
        <v>8</v>
      </c>
      <c r="H28" s="27">
        <f t="shared" si="3"/>
        <v>8</v>
      </c>
      <c r="I28" s="27">
        <f t="shared" si="3"/>
        <v>8</v>
      </c>
      <c r="J28" s="27">
        <f t="shared" si="3"/>
        <v>8</v>
      </c>
      <c r="K28" s="27">
        <f t="shared" si="3"/>
        <v>8</v>
      </c>
      <c r="L28" s="27">
        <f t="shared" si="3"/>
        <v>8</v>
      </c>
      <c r="M28" s="27">
        <f t="shared" si="3"/>
        <v>8</v>
      </c>
      <c r="N28" s="27">
        <f t="shared" si="3"/>
        <v>8</v>
      </c>
      <c r="P28" s="27">
        <f>COUNT(P20:P27)</f>
        <v>8</v>
      </c>
      <c r="U28" s="48"/>
    </row>
    <row r="29" spans="1:21" x14ac:dyDescent="0.2">
      <c r="B29" s="49" t="s">
        <v>419</v>
      </c>
      <c r="C29" s="16">
        <f>AVERAGE(C20:C27)</f>
        <v>100.29910875000002</v>
      </c>
      <c r="D29" s="16">
        <f t="shared" ref="D29:N29" si="4">AVERAGE(D20:D27)</f>
        <v>46.207258750000001</v>
      </c>
      <c r="E29" s="16">
        <f t="shared" si="4"/>
        <v>5.7168750000000004E-2</v>
      </c>
      <c r="F29" s="16">
        <f t="shared" si="4"/>
        <v>33.054180000000002</v>
      </c>
      <c r="G29" s="16">
        <f t="shared" si="4"/>
        <v>4.7796249999999992E-2</v>
      </c>
      <c r="H29" s="16">
        <f t="shared" si="4"/>
        <v>0.7530675</v>
      </c>
      <c r="I29" s="16">
        <f t="shared" si="4"/>
        <v>1.4906249999999999E-2</v>
      </c>
      <c r="J29" s="16">
        <f t="shared" si="4"/>
        <v>0.57229875000000008</v>
      </c>
      <c r="K29" s="16">
        <f t="shared" si="4"/>
        <v>5.7987500000000001E-3</v>
      </c>
      <c r="L29" s="16">
        <f t="shared" si="4"/>
        <v>18.168271249999997</v>
      </c>
      <c r="M29" s="16">
        <f t="shared" si="4"/>
        <v>1.41505375</v>
      </c>
      <c r="N29" s="16">
        <f t="shared" si="4"/>
        <v>3.3062499999999997E-3</v>
      </c>
      <c r="O29" s="16"/>
      <c r="P29" s="16">
        <f>AVERAGE(P20:P27)</f>
        <v>100.29910875000002</v>
      </c>
      <c r="U29" s="48"/>
    </row>
    <row r="30" spans="1:21" x14ac:dyDescent="0.2">
      <c r="B30" s="49" t="s">
        <v>787</v>
      </c>
      <c r="C30" s="16">
        <f t="shared" ref="C30:N30" si="5">STDEV(C20:C27)</f>
        <v>0.26390218812699162</v>
      </c>
      <c r="D30" s="16">
        <f t="shared" si="5"/>
        <v>0.6997864052580115</v>
      </c>
      <c r="E30" s="16">
        <f t="shared" si="5"/>
        <v>1.5056639197661981E-2</v>
      </c>
      <c r="F30" s="16">
        <f t="shared" si="5"/>
        <v>0.90556119564452675</v>
      </c>
      <c r="G30" s="16">
        <f t="shared" si="5"/>
        <v>1.7940140099389264E-2</v>
      </c>
      <c r="H30" s="16">
        <f t="shared" si="5"/>
        <v>0.19993482564861692</v>
      </c>
      <c r="I30" s="16">
        <f t="shared" si="5"/>
        <v>1.5670338621101971E-2</v>
      </c>
      <c r="J30" s="16">
        <f t="shared" si="5"/>
        <v>9.4042334302543856E-2</v>
      </c>
      <c r="K30" s="16">
        <f t="shared" si="5"/>
        <v>7.8602770534595585E-3</v>
      </c>
      <c r="L30" s="16">
        <f t="shared" si="5"/>
        <v>0.51406174441368679</v>
      </c>
      <c r="M30" s="16">
        <f t="shared" si="5"/>
        <v>0.31468643449528833</v>
      </c>
      <c r="N30" s="16">
        <f t="shared" si="5"/>
        <v>3.905852522634647E-3</v>
      </c>
      <c r="O30" s="16"/>
      <c r="P30" s="16">
        <f>STDEV(P20:P27)</f>
        <v>0.26390218812699162</v>
      </c>
      <c r="U30" s="48"/>
    </row>
    <row r="31" spans="1:21" s="87" customFormat="1" x14ac:dyDescent="0.2">
      <c r="B31" s="88" t="s">
        <v>563</v>
      </c>
      <c r="C31" s="89"/>
      <c r="D31" s="89">
        <f t="shared" ref="D31:N31" si="6">D29/D$11</f>
        <v>0.76904047729606573</v>
      </c>
      <c r="E31" s="89">
        <f t="shared" si="6"/>
        <v>7.1551450084356724E-4</v>
      </c>
      <c r="F31" s="89">
        <f t="shared" si="6"/>
        <v>0.32418365089178958</v>
      </c>
      <c r="G31" s="89">
        <f t="shared" si="6"/>
        <v>3.1446928815147284E-4</v>
      </c>
      <c r="H31" s="89">
        <f t="shared" si="6"/>
        <v>1.0481631647514698E-2</v>
      </c>
      <c r="I31" s="89">
        <f t="shared" si="6"/>
        <v>2.101324548122711E-4</v>
      </c>
      <c r="J31" s="89">
        <f t="shared" si="6"/>
        <v>1.4199411230535626E-2</v>
      </c>
      <c r="K31" s="89">
        <f t="shared" si="6"/>
        <v>7.7617408251170539E-5</v>
      </c>
      <c r="L31" s="89">
        <f t="shared" si="6"/>
        <v>0.32397406623466007</v>
      </c>
      <c r="M31" s="89">
        <f t="shared" si="6"/>
        <v>2.2831202824701424E-2</v>
      </c>
      <c r="N31" s="89">
        <f t="shared" si="6"/>
        <v>3.5096928560964892E-5</v>
      </c>
      <c r="O31" s="89"/>
      <c r="P31" s="89">
        <f>SUM(D31:O31)</f>
        <v>1.4660632707058865</v>
      </c>
      <c r="Q31" s="90" t="s">
        <v>564</v>
      </c>
      <c r="U31" s="91"/>
    </row>
    <row r="32" spans="1:21" s="87" customFormat="1" x14ac:dyDescent="0.2">
      <c r="B32" s="88" t="s">
        <v>565</v>
      </c>
      <c r="C32" s="89"/>
      <c r="D32" s="92">
        <f t="shared" ref="D32:N32" si="7">D31*D$9*D$7</f>
        <v>3.0761619091842629</v>
      </c>
      <c r="E32" s="92">
        <f t="shared" si="7"/>
        <v>2.862058003374269E-3</v>
      </c>
      <c r="F32" s="92">
        <f t="shared" si="7"/>
        <v>1.9451019053507375</v>
      </c>
      <c r="G32" s="92">
        <f t="shared" si="7"/>
        <v>1.886815728908837E-3</v>
      </c>
      <c r="H32" s="92">
        <f t="shared" si="7"/>
        <v>2.0963263295029396E-2</v>
      </c>
      <c r="I32" s="92">
        <f t="shared" si="7"/>
        <v>4.2026490962454219E-4</v>
      </c>
      <c r="J32" s="92">
        <f t="shared" si="7"/>
        <v>2.8398822461071251E-2</v>
      </c>
      <c r="K32" s="92">
        <f t="shared" si="7"/>
        <v>1.5523481650234108E-4</v>
      </c>
      <c r="L32" s="92">
        <f t="shared" si="7"/>
        <v>0.64794813246932015</v>
      </c>
      <c r="M32" s="92">
        <f t="shared" si="7"/>
        <v>4.5662405649402847E-2</v>
      </c>
      <c r="N32" s="92">
        <f t="shared" si="7"/>
        <v>7.0193857121929784E-5</v>
      </c>
      <c r="O32" s="92"/>
      <c r="P32" s="89">
        <f>SUM(D32:O32)</f>
        <v>5.7696310057253566</v>
      </c>
      <c r="Q32" s="90" t="s">
        <v>564</v>
      </c>
      <c r="R32" s="87">
        <f>(2*Q33)/P32</f>
        <v>2.7731409485498775</v>
      </c>
      <c r="S32" s="93" t="s">
        <v>566</v>
      </c>
      <c r="U32" s="91"/>
    </row>
    <row r="33" spans="1:21" x14ac:dyDescent="0.2">
      <c r="B33" s="49" t="s">
        <v>428</v>
      </c>
      <c r="D33" s="52">
        <f t="shared" ref="D33:N33" si="8">$R32*D31*D$7</f>
        <v>2.1326576386820624</v>
      </c>
      <c r="E33" s="52">
        <f t="shared" si="8"/>
        <v>1.9842225615705222E-3</v>
      </c>
      <c r="F33" s="52">
        <f t="shared" si="8"/>
        <v>1.7980139142768394</v>
      </c>
      <c r="G33" s="52">
        <f t="shared" si="8"/>
        <v>1.7441353200683602E-3</v>
      </c>
      <c r="H33" s="52">
        <f t="shared" si="8"/>
        <v>2.9067041929339326E-2</v>
      </c>
      <c r="I33" s="52">
        <f t="shared" si="8"/>
        <v>5.8272691505921578E-4</v>
      </c>
      <c r="J33" s="52">
        <f t="shared" si="8"/>
        <v>3.9376968728697351E-2</v>
      </c>
      <c r="K33" s="52">
        <f t="shared" si="8"/>
        <v>2.1524401314163414E-4</v>
      </c>
      <c r="L33" s="52">
        <f t="shared" si="8"/>
        <v>0.89842574934354602</v>
      </c>
      <c r="M33" s="52">
        <f t="shared" si="8"/>
        <v>0.12662828691565431</v>
      </c>
      <c r="N33" s="52">
        <f t="shared" si="8"/>
        <v>1.9465745952148292E-4</v>
      </c>
      <c r="O33" s="52"/>
      <c r="P33" s="52">
        <f>SUM(D33:O33)</f>
        <v>5.0288905861454998</v>
      </c>
      <c r="Q33" s="94">
        <v>8</v>
      </c>
      <c r="R33" s="28" t="s">
        <v>567</v>
      </c>
    </row>
    <row r="34" spans="1:21" s="53" customFormat="1" x14ac:dyDescent="0.2">
      <c r="C34" s="54" t="s">
        <v>575</v>
      </c>
      <c r="D34" s="62">
        <f>F33-L33</f>
        <v>0.89958816493329341</v>
      </c>
      <c r="F34" s="54" t="s">
        <v>576</v>
      </c>
      <c r="G34" s="62">
        <f>F33+D33+H33</f>
        <v>3.9597385948882415</v>
      </c>
      <c r="I34" s="54" t="s">
        <v>577</v>
      </c>
      <c r="J34" s="62">
        <f>L33+M33</f>
        <v>1.0250540362592004</v>
      </c>
      <c r="U34" s="56"/>
    </row>
    <row r="35" spans="1:21" x14ac:dyDescent="0.2">
      <c r="B35" s="26" t="s">
        <v>550</v>
      </c>
      <c r="U35" s="48"/>
    </row>
    <row r="36" spans="1:21" x14ac:dyDescent="0.2">
      <c r="A36" s="27" t="s">
        <v>97</v>
      </c>
      <c r="B36" s="28" t="s">
        <v>98</v>
      </c>
      <c r="C36" s="27">
        <v>100.3758</v>
      </c>
      <c r="D36" s="27">
        <v>50.588140000000003</v>
      </c>
      <c r="E36" s="27">
        <v>1.3501700000000001</v>
      </c>
      <c r="F36" s="27">
        <v>5.2787100000000002</v>
      </c>
      <c r="G36" s="27">
        <v>2.2236099999999999</v>
      </c>
      <c r="H36" s="27">
        <v>4.6419899999999998</v>
      </c>
      <c r="I36" s="27">
        <v>9.4950000000000007E-2</v>
      </c>
      <c r="J36" s="27">
        <v>15.97311</v>
      </c>
      <c r="K36" s="27">
        <v>0</v>
      </c>
      <c r="L36" s="27">
        <v>20.221769999999999</v>
      </c>
      <c r="M36" s="27">
        <v>1.9499999999999999E-3</v>
      </c>
      <c r="N36" s="27">
        <v>1.3799999999999999E-3</v>
      </c>
      <c r="P36" s="27">
        <v>100.3758</v>
      </c>
      <c r="Q36" s="27">
        <v>7569</v>
      </c>
      <c r="R36" s="27">
        <v>-1307</v>
      </c>
      <c r="S36" s="27">
        <v>-60</v>
      </c>
      <c r="T36" s="27">
        <v>61</v>
      </c>
      <c r="U36" s="48">
        <v>39728.0231712963</v>
      </c>
    </row>
    <row r="37" spans="1:21" x14ac:dyDescent="0.2">
      <c r="A37" s="27" t="s">
        <v>99</v>
      </c>
      <c r="B37" s="28" t="s">
        <v>98</v>
      </c>
      <c r="C37" s="27">
        <v>100.4555</v>
      </c>
      <c r="D37" s="27">
        <v>50.873939999999997</v>
      </c>
      <c r="E37" s="27">
        <v>1.24187</v>
      </c>
      <c r="F37" s="27">
        <v>4.9905499999999998</v>
      </c>
      <c r="G37" s="27">
        <v>2.0576500000000002</v>
      </c>
      <c r="H37" s="27">
        <v>4.6112700000000002</v>
      </c>
      <c r="I37" s="27">
        <v>9.3859999999999999E-2</v>
      </c>
      <c r="J37" s="27">
        <v>16.22824</v>
      </c>
      <c r="K37" s="27">
        <v>1.8799999999999999E-3</v>
      </c>
      <c r="L37" s="27">
        <v>20.352039999999999</v>
      </c>
      <c r="M37" s="27">
        <v>4.2199999999999998E-3</v>
      </c>
      <c r="N37" s="27">
        <v>0</v>
      </c>
      <c r="P37" s="27">
        <v>100.4555</v>
      </c>
      <c r="Q37" s="27">
        <v>7572</v>
      </c>
      <c r="R37" s="27">
        <v>-1304.8</v>
      </c>
      <c r="S37" s="27">
        <v>-60</v>
      </c>
      <c r="T37" s="27">
        <v>62</v>
      </c>
      <c r="U37" s="48">
        <v>39728.026377314818</v>
      </c>
    </row>
    <row r="38" spans="1:21" x14ac:dyDescent="0.2">
      <c r="A38" s="27" t="s">
        <v>100</v>
      </c>
      <c r="B38" s="28" t="s">
        <v>98</v>
      </c>
      <c r="C38" s="27">
        <v>100.21120000000001</v>
      </c>
      <c r="D38" s="27">
        <v>50.943330000000003</v>
      </c>
      <c r="E38" s="27">
        <v>1.1939599999999999</v>
      </c>
      <c r="F38" s="27">
        <v>4.9305000000000003</v>
      </c>
      <c r="G38" s="27">
        <v>1.93523</v>
      </c>
      <c r="H38" s="27">
        <v>4.8925299999999998</v>
      </c>
      <c r="I38" s="27">
        <v>0.11829000000000001</v>
      </c>
      <c r="J38" s="27">
        <v>16.656089999999999</v>
      </c>
      <c r="K38" s="27">
        <v>9.7999999999999997E-3</v>
      </c>
      <c r="L38" s="27">
        <v>19.51435</v>
      </c>
      <c r="M38" s="27">
        <v>1.7080000000000001E-2</v>
      </c>
      <c r="N38" s="27">
        <v>1.0000000000000001E-5</v>
      </c>
      <c r="P38" s="27">
        <v>100.21120000000001</v>
      </c>
      <c r="Q38" s="27">
        <v>7575</v>
      </c>
      <c r="R38" s="27">
        <v>-1302.5</v>
      </c>
      <c r="S38" s="27">
        <v>-60</v>
      </c>
      <c r="T38" s="27">
        <v>63</v>
      </c>
      <c r="U38" s="48">
        <v>39728.029363425929</v>
      </c>
    </row>
    <row r="39" spans="1:21" x14ac:dyDescent="0.2">
      <c r="A39" s="27" t="s">
        <v>101</v>
      </c>
      <c r="B39" s="28" t="s">
        <v>98</v>
      </c>
      <c r="C39" s="27">
        <v>100.3057</v>
      </c>
      <c r="D39" s="27">
        <v>51.126759999999997</v>
      </c>
      <c r="E39" s="27">
        <v>1.21384</v>
      </c>
      <c r="F39" s="27">
        <v>4.8299300000000001</v>
      </c>
      <c r="G39" s="27">
        <v>1.9082600000000001</v>
      </c>
      <c r="H39" s="27">
        <v>5.0208300000000001</v>
      </c>
      <c r="I39" s="27">
        <v>9.8180000000000003E-2</v>
      </c>
      <c r="J39" s="27">
        <v>16.881250000000001</v>
      </c>
      <c r="K39" s="27">
        <v>0</v>
      </c>
      <c r="L39" s="27">
        <v>19.20842</v>
      </c>
      <c r="M39" s="27">
        <v>1.5010000000000001E-2</v>
      </c>
      <c r="N39" s="27">
        <v>3.2200000000000002E-3</v>
      </c>
      <c r="P39" s="27">
        <v>100.3057</v>
      </c>
      <c r="Q39" s="27">
        <v>7578</v>
      </c>
      <c r="R39" s="27">
        <v>-1300.3</v>
      </c>
      <c r="S39" s="27">
        <v>-60</v>
      </c>
      <c r="T39" s="27">
        <v>64</v>
      </c>
      <c r="U39" s="48">
        <v>39728.032384259262</v>
      </c>
    </row>
    <row r="40" spans="1:21" x14ac:dyDescent="0.2">
      <c r="A40" s="27" t="s">
        <v>102</v>
      </c>
      <c r="B40" s="28" t="s">
        <v>98</v>
      </c>
      <c r="C40" s="27">
        <v>100.3086</v>
      </c>
      <c r="D40" s="27">
        <v>52.047429999999999</v>
      </c>
      <c r="E40" s="27">
        <v>1.1764300000000001</v>
      </c>
      <c r="F40" s="27">
        <v>4.3984500000000004</v>
      </c>
      <c r="G40" s="27">
        <v>1.5878399999999999</v>
      </c>
      <c r="H40" s="27">
        <v>5.3816600000000001</v>
      </c>
      <c r="I40" s="27">
        <v>0.12185</v>
      </c>
      <c r="J40" s="27">
        <v>17.988679999999999</v>
      </c>
      <c r="K40" s="27">
        <v>0</v>
      </c>
      <c r="L40" s="27">
        <v>17.561779999999999</v>
      </c>
      <c r="M40" s="27">
        <v>4.444E-2</v>
      </c>
      <c r="N40" s="27">
        <v>0</v>
      </c>
      <c r="P40" s="27">
        <v>100.3086</v>
      </c>
      <c r="Q40" s="27">
        <v>7581</v>
      </c>
      <c r="R40" s="27">
        <v>-1298</v>
      </c>
      <c r="S40" s="27">
        <v>-60</v>
      </c>
      <c r="T40" s="27">
        <v>65</v>
      </c>
      <c r="U40" s="48">
        <v>39728.035428240742</v>
      </c>
    </row>
    <row r="41" spans="1:21" x14ac:dyDescent="0.2">
      <c r="A41" s="27" t="s">
        <v>108</v>
      </c>
      <c r="B41" s="28" t="s">
        <v>109</v>
      </c>
      <c r="C41" s="27">
        <v>100.49079999999999</v>
      </c>
      <c r="D41" s="27">
        <v>52.499949999999998</v>
      </c>
      <c r="E41" s="27">
        <v>1.2168300000000001</v>
      </c>
      <c r="F41" s="27">
        <v>3.3971499999999999</v>
      </c>
      <c r="G41" s="27">
        <v>1.35507</v>
      </c>
      <c r="H41" s="27">
        <v>5.8423999999999996</v>
      </c>
      <c r="I41" s="27">
        <v>0.11477</v>
      </c>
      <c r="J41" s="27">
        <v>19.271529999999998</v>
      </c>
      <c r="K41" s="27">
        <v>1.8450000000000001E-2</v>
      </c>
      <c r="L41" s="27">
        <v>16.760770000000001</v>
      </c>
      <c r="M41" s="27">
        <v>1.3899999999999999E-2</v>
      </c>
      <c r="N41" s="27">
        <v>0</v>
      </c>
      <c r="P41" s="27">
        <v>100.49079999999999</v>
      </c>
      <c r="Q41" s="27">
        <v>9328</v>
      </c>
      <c r="R41" s="27">
        <v>-744</v>
      </c>
      <c r="S41" s="27">
        <v>-60</v>
      </c>
      <c r="T41" s="27">
        <v>70</v>
      </c>
      <c r="U41" s="48">
        <v>39728.050798611112</v>
      </c>
    </row>
    <row r="42" spans="1:21" x14ac:dyDescent="0.2">
      <c r="A42" s="27" t="s">
        <v>110</v>
      </c>
      <c r="B42" s="28" t="s">
        <v>109</v>
      </c>
      <c r="C42" s="27">
        <v>100.5044</v>
      </c>
      <c r="D42" s="27">
        <v>52.377989999999997</v>
      </c>
      <c r="E42" s="27">
        <v>1.4359299999999999</v>
      </c>
      <c r="F42" s="27">
        <v>3.1832099999999999</v>
      </c>
      <c r="G42" s="27">
        <v>1.4419999999999999</v>
      </c>
      <c r="H42" s="27">
        <v>5.7306800000000004</v>
      </c>
      <c r="I42" s="27">
        <v>0.12955</v>
      </c>
      <c r="J42" s="27">
        <v>19.148859999999999</v>
      </c>
      <c r="K42" s="27">
        <v>7.5300000000000002E-3</v>
      </c>
      <c r="L42" s="27">
        <v>17.033529999999999</v>
      </c>
      <c r="M42" s="27">
        <v>1.511E-2</v>
      </c>
      <c r="N42" s="27">
        <v>0</v>
      </c>
      <c r="P42" s="27">
        <v>100.5044</v>
      </c>
      <c r="Q42" s="27">
        <v>9328.7999999999993</v>
      </c>
      <c r="R42" s="27">
        <v>-739.8</v>
      </c>
      <c r="S42" s="27">
        <v>-60</v>
      </c>
      <c r="T42" s="27">
        <v>71</v>
      </c>
      <c r="U42" s="48">
        <v>39728.05400462963</v>
      </c>
    </row>
    <row r="43" spans="1:21" x14ac:dyDescent="0.2">
      <c r="A43" s="27" t="s">
        <v>111</v>
      </c>
      <c r="B43" s="28" t="s">
        <v>109</v>
      </c>
      <c r="C43" s="27">
        <v>100.381</v>
      </c>
      <c r="D43" s="27">
        <v>51.667560000000002</v>
      </c>
      <c r="E43" s="27">
        <v>1.1874499999999999</v>
      </c>
      <c r="F43" s="27">
        <v>4.0710100000000002</v>
      </c>
      <c r="G43" s="27">
        <v>1.75604</v>
      </c>
      <c r="H43" s="27">
        <v>6.1292200000000001</v>
      </c>
      <c r="I43" s="27">
        <v>0.13270999999999999</v>
      </c>
      <c r="J43" s="27">
        <v>17.98124</v>
      </c>
      <c r="K43" s="27">
        <v>3.8000000000000002E-4</v>
      </c>
      <c r="L43" s="27">
        <v>17.455439999999999</v>
      </c>
      <c r="M43" s="27">
        <v>0</v>
      </c>
      <c r="N43" s="27">
        <v>0</v>
      </c>
      <c r="P43" s="27">
        <v>100.381</v>
      </c>
      <c r="Q43" s="27">
        <v>9329.5</v>
      </c>
      <c r="R43" s="27">
        <v>-735.5</v>
      </c>
      <c r="S43" s="27">
        <v>-60</v>
      </c>
      <c r="T43" s="27">
        <v>72</v>
      </c>
      <c r="U43" s="48">
        <v>39728.057025462964</v>
      </c>
    </row>
    <row r="44" spans="1:21" x14ac:dyDescent="0.2">
      <c r="A44" s="27" t="s">
        <v>112</v>
      </c>
      <c r="B44" s="28" t="s">
        <v>109</v>
      </c>
      <c r="C44" s="27">
        <v>100.4372</v>
      </c>
      <c r="D44" s="27">
        <v>51.287350000000004</v>
      </c>
      <c r="E44" s="27">
        <v>1.2916099999999999</v>
      </c>
      <c r="F44" s="27">
        <v>4.4493900000000002</v>
      </c>
      <c r="G44" s="27">
        <v>2.09558</v>
      </c>
      <c r="H44" s="27">
        <v>5.3896499999999996</v>
      </c>
      <c r="I44" s="27">
        <v>0.11572</v>
      </c>
      <c r="J44" s="27">
        <v>17.234870000000001</v>
      </c>
      <c r="K44" s="27">
        <v>2.972E-2</v>
      </c>
      <c r="L44" s="27">
        <v>18.54335</v>
      </c>
      <c r="M44" s="27">
        <v>0</v>
      </c>
      <c r="N44" s="27">
        <v>0</v>
      </c>
      <c r="P44" s="27">
        <v>100.4372</v>
      </c>
      <c r="Q44" s="27">
        <v>9330.2999999999993</v>
      </c>
      <c r="R44" s="27">
        <v>-731.3</v>
      </c>
      <c r="S44" s="27">
        <v>-60</v>
      </c>
      <c r="T44" s="27">
        <v>73</v>
      </c>
      <c r="U44" s="48">
        <v>39728.060023148151</v>
      </c>
    </row>
    <row r="45" spans="1:21" x14ac:dyDescent="0.2">
      <c r="A45" s="27" t="s">
        <v>113</v>
      </c>
      <c r="B45" s="28" t="s">
        <v>109</v>
      </c>
      <c r="C45" s="27">
        <v>100.476</v>
      </c>
      <c r="D45" s="27">
        <v>50.959330000000001</v>
      </c>
      <c r="E45" s="27">
        <v>1.47516</v>
      </c>
      <c r="F45" s="27">
        <v>4.60595</v>
      </c>
      <c r="G45" s="27">
        <v>2.0172500000000002</v>
      </c>
      <c r="H45" s="27">
        <v>4.7538299999999998</v>
      </c>
      <c r="I45" s="27">
        <v>7.8850000000000003E-2</v>
      </c>
      <c r="J45" s="27">
        <v>15.98743</v>
      </c>
      <c r="K45" s="27">
        <v>0</v>
      </c>
      <c r="L45" s="27">
        <v>20.59825</v>
      </c>
      <c r="M45" s="27">
        <v>0</v>
      </c>
      <c r="N45" s="27">
        <v>0</v>
      </c>
      <c r="P45" s="27">
        <v>100.476</v>
      </c>
      <c r="Q45" s="27">
        <v>9331</v>
      </c>
      <c r="R45" s="27">
        <v>-727</v>
      </c>
      <c r="S45" s="27">
        <v>-60</v>
      </c>
      <c r="T45" s="27">
        <v>74</v>
      </c>
      <c r="U45" s="48">
        <v>39728.063067129631</v>
      </c>
    </row>
    <row r="46" spans="1:21" x14ac:dyDescent="0.2">
      <c r="B46" s="49" t="s">
        <v>418</v>
      </c>
      <c r="C46" s="27">
        <f>COUNT(C36:C45)</f>
        <v>10</v>
      </c>
      <c r="D46" s="27">
        <f t="shared" ref="D46:N46" si="9">COUNT(D36:D45)</f>
        <v>10</v>
      </c>
      <c r="E46" s="27">
        <f t="shared" si="9"/>
        <v>10</v>
      </c>
      <c r="F46" s="27">
        <f t="shared" si="9"/>
        <v>10</v>
      </c>
      <c r="G46" s="27">
        <f t="shared" si="9"/>
        <v>10</v>
      </c>
      <c r="H46" s="27">
        <f t="shared" si="9"/>
        <v>10</v>
      </c>
      <c r="I46" s="27">
        <f t="shared" si="9"/>
        <v>10</v>
      </c>
      <c r="J46" s="27">
        <f t="shared" si="9"/>
        <v>10</v>
      </c>
      <c r="K46" s="27">
        <f t="shared" si="9"/>
        <v>10</v>
      </c>
      <c r="L46" s="27">
        <f t="shared" si="9"/>
        <v>10</v>
      </c>
      <c r="M46" s="27">
        <f t="shared" si="9"/>
        <v>10</v>
      </c>
      <c r="N46" s="27">
        <f t="shared" si="9"/>
        <v>10</v>
      </c>
      <c r="P46" s="27">
        <f>COUNT(P36:P45)</f>
        <v>10</v>
      </c>
      <c r="U46" s="48"/>
    </row>
    <row r="47" spans="1:21" x14ac:dyDescent="0.2">
      <c r="B47" s="49" t="s">
        <v>419</v>
      </c>
      <c r="C47" s="16">
        <f>AVERAGE(C36:C45)</f>
        <v>100.39462</v>
      </c>
      <c r="D47" s="16">
        <f t="shared" ref="D47:N47" si="10">AVERAGE(D36:D45)</f>
        <v>51.437177999999996</v>
      </c>
      <c r="E47" s="16">
        <f t="shared" si="10"/>
        <v>1.2783250000000002</v>
      </c>
      <c r="F47" s="16">
        <f t="shared" si="10"/>
        <v>4.4134849999999997</v>
      </c>
      <c r="G47" s="16">
        <f t="shared" si="10"/>
        <v>1.8378530000000002</v>
      </c>
      <c r="H47" s="16">
        <f t="shared" si="10"/>
        <v>5.2394060000000007</v>
      </c>
      <c r="I47" s="16">
        <f t="shared" si="10"/>
        <v>0.109873</v>
      </c>
      <c r="J47" s="16">
        <f t="shared" si="10"/>
        <v>17.335129999999999</v>
      </c>
      <c r="K47" s="16">
        <f t="shared" si="10"/>
        <v>6.7759999999999999E-3</v>
      </c>
      <c r="L47" s="16">
        <f t="shared" si="10"/>
        <v>18.724969999999999</v>
      </c>
      <c r="M47" s="16">
        <f t="shared" si="10"/>
        <v>1.1170999999999999E-2</v>
      </c>
      <c r="N47" s="16">
        <f t="shared" si="10"/>
        <v>4.6100000000000004E-4</v>
      </c>
      <c r="O47" s="16"/>
      <c r="P47" s="16">
        <f>AVERAGE(P36:P45)</f>
        <v>100.39462</v>
      </c>
      <c r="U47" s="48"/>
    </row>
    <row r="48" spans="1:21" x14ac:dyDescent="0.2">
      <c r="B48" s="49" t="s">
        <v>787</v>
      </c>
      <c r="C48" s="16">
        <f t="shared" ref="C48:N48" si="11">STDEV(C36:C45)</f>
        <v>9.5993735906740846E-2</v>
      </c>
      <c r="D48" s="16">
        <f t="shared" si="11"/>
        <v>0.67241106849902321</v>
      </c>
      <c r="E48" s="16">
        <f t="shared" si="11"/>
        <v>0.10747029338896917</v>
      </c>
      <c r="F48" s="16">
        <f t="shared" si="11"/>
        <v>0.68513662814637122</v>
      </c>
      <c r="G48" s="16">
        <f t="shared" si="11"/>
        <v>0.29233618204807243</v>
      </c>
      <c r="H48" s="16">
        <f t="shared" si="11"/>
        <v>0.53695370297426748</v>
      </c>
      <c r="I48" s="16">
        <f t="shared" si="11"/>
        <v>1.7510124721936644E-2</v>
      </c>
      <c r="J48" s="16">
        <f t="shared" si="11"/>
        <v>1.2228200964073892</v>
      </c>
      <c r="K48" s="16">
        <f t="shared" si="11"/>
        <v>1.011576788978474E-2</v>
      </c>
      <c r="L48" s="16">
        <f t="shared" si="11"/>
        <v>1.4518395918894684</v>
      </c>
      <c r="M48" s="16">
        <f t="shared" si="11"/>
        <v>1.3691687218487316E-2</v>
      </c>
      <c r="N48" s="16">
        <f t="shared" si="11"/>
        <v>1.0618479698672079E-3</v>
      </c>
      <c r="O48" s="16"/>
      <c r="P48" s="16">
        <f>STDEV(P36:P45)</f>
        <v>9.5993735906740846E-2</v>
      </c>
      <c r="U48" s="48"/>
    </row>
    <row r="49" spans="1:21" x14ac:dyDescent="0.2">
      <c r="B49" s="26" t="s">
        <v>680</v>
      </c>
      <c r="U49" s="48"/>
    </row>
    <row r="50" spans="1:21" x14ac:dyDescent="0.2">
      <c r="A50" s="27" t="s">
        <v>53</v>
      </c>
      <c r="B50" s="28" t="s">
        <v>54</v>
      </c>
      <c r="C50" s="27">
        <v>101.5886</v>
      </c>
      <c r="D50" s="27">
        <v>41.022120000000001</v>
      </c>
      <c r="E50" s="27">
        <v>3.8609999999999998E-2</v>
      </c>
      <c r="F50" s="27">
        <v>4.2889999999999998E-2</v>
      </c>
      <c r="G50" s="27">
        <v>0.22216</v>
      </c>
      <c r="H50" s="27">
        <v>11.28032</v>
      </c>
      <c r="I50" s="27">
        <v>0.11192000000000001</v>
      </c>
      <c r="J50" s="27">
        <v>48.57826</v>
      </c>
      <c r="K50" s="27">
        <v>4.5399999999999998E-3</v>
      </c>
      <c r="L50" s="27">
        <v>0.26605000000000001</v>
      </c>
      <c r="M50" s="27">
        <v>1.6480000000000002E-2</v>
      </c>
      <c r="N50" s="27">
        <v>5.2300000000000003E-3</v>
      </c>
      <c r="P50" s="27">
        <v>101.5886</v>
      </c>
      <c r="Q50" s="27">
        <v>8800</v>
      </c>
      <c r="R50" s="27">
        <v>89</v>
      </c>
      <c r="S50" s="27">
        <v>-56</v>
      </c>
      <c r="T50" s="27">
        <v>24</v>
      </c>
      <c r="U50" s="48">
        <v>39727.909872685188</v>
      </c>
    </row>
    <row r="51" spans="1:21" x14ac:dyDescent="0.2">
      <c r="A51" s="27" t="s">
        <v>55</v>
      </c>
      <c r="B51" s="28" t="s">
        <v>54</v>
      </c>
      <c r="C51" s="27">
        <v>101.336</v>
      </c>
      <c r="D51" s="27">
        <v>40.943519999999999</v>
      </c>
      <c r="E51" s="27">
        <v>5.509E-2</v>
      </c>
      <c r="F51" s="27">
        <v>0.11364</v>
      </c>
      <c r="G51" s="27">
        <v>0.32822000000000001</v>
      </c>
      <c r="H51" s="27">
        <v>11.15488</v>
      </c>
      <c r="I51" s="27">
        <v>0.11198</v>
      </c>
      <c r="J51" s="27">
        <v>48.10416</v>
      </c>
      <c r="K51" s="27">
        <v>2.7640000000000001E-2</v>
      </c>
      <c r="L51" s="27">
        <v>0.48335</v>
      </c>
      <c r="M51" s="27">
        <v>1.1089999999999999E-2</v>
      </c>
      <c r="N51" s="27">
        <v>2.3800000000000002E-3</v>
      </c>
      <c r="P51" s="27">
        <v>101.336</v>
      </c>
      <c r="Q51" s="27">
        <v>8787.7999999999993</v>
      </c>
      <c r="R51" s="27">
        <v>103</v>
      </c>
      <c r="S51" s="27">
        <v>-56</v>
      </c>
      <c r="T51" s="27">
        <v>25</v>
      </c>
      <c r="U51" s="48">
        <v>39727.91306712963</v>
      </c>
    </row>
    <row r="52" spans="1:21" x14ac:dyDescent="0.2">
      <c r="A52" s="27" t="s">
        <v>56</v>
      </c>
      <c r="B52" s="28" t="s">
        <v>54</v>
      </c>
      <c r="C52" s="27">
        <v>101.2744</v>
      </c>
      <c r="D52" s="27">
        <v>40.917870000000001</v>
      </c>
      <c r="E52" s="27">
        <v>5.2760000000000001E-2</v>
      </c>
      <c r="F52" s="27">
        <v>4.743E-2</v>
      </c>
      <c r="G52" s="27">
        <v>0.19527</v>
      </c>
      <c r="H52" s="27">
        <v>11.246259999999999</v>
      </c>
      <c r="I52" s="27">
        <v>0.11087</v>
      </c>
      <c r="J52" s="27">
        <v>48.419879999999999</v>
      </c>
      <c r="K52" s="27">
        <v>0</v>
      </c>
      <c r="L52" s="27">
        <v>0.26771</v>
      </c>
      <c r="M52" s="27">
        <v>1.6389999999999998E-2</v>
      </c>
      <c r="N52" s="27">
        <v>0</v>
      </c>
      <c r="P52" s="27">
        <v>101.2744</v>
      </c>
      <c r="Q52" s="27">
        <v>8775.5</v>
      </c>
      <c r="R52" s="27">
        <v>117</v>
      </c>
      <c r="S52" s="27">
        <v>-56</v>
      </c>
      <c r="T52" s="27">
        <v>26</v>
      </c>
      <c r="U52" s="48">
        <v>39727.916064814817</v>
      </c>
    </row>
    <row r="53" spans="1:21" x14ac:dyDescent="0.2">
      <c r="A53" s="27" t="s">
        <v>57</v>
      </c>
      <c r="B53" s="28" t="s">
        <v>54</v>
      </c>
      <c r="C53" s="27">
        <v>101.3801</v>
      </c>
      <c r="D53" s="27">
        <v>40.909140000000001</v>
      </c>
      <c r="E53" s="27">
        <v>6.9540000000000005E-2</v>
      </c>
      <c r="F53" s="27">
        <v>2.7199999999999998E-2</v>
      </c>
      <c r="G53" s="27">
        <v>0.17674999999999999</v>
      </c>
      <c r="H53" s="27">
        <v>11.43737</v>
      </c>
      <c r="I53" s="27">
        <v>0.13067000000000001</v>
      </c>
      <c r="J53" s="27">
        <v>48.335239999999999</v>
      </c>
      <c r="K53" s="27">
        <v>1.2120000000000001E-2</v>
      </c>
      <c r="L53" s="27">
        <v>0.27461999999999998</v>
      </c>
      <c r="M53" s="27">
        <v>7.4799999999999997E-3</v>
      </c>
      <c r="N53" s="27">
        <v>0</v>
      </c>
      <c r="P53" s="27">
        <v>101.3801</v>
      </c>
      <c r="Q53" s="27">
        <v>8763.2999999999993</v>
      </c>
      <c r="R53" s="27">
        <v>131</v>
      </c>
      <c r="S53" s="27">
        <v>-56</v>
      </c>
      <c r="T53" s="27">
        <v>27</v>
      </c>
      <c r="U53" s="48">
        <v>39727.919074074074</v>
      </c>
    </row>
    <row r="54" spans="1:21" x14ac:dyDescent="0.2">
      <c r="A54" s="27" t="s">
        <v>58</v>
      </c>
      <c r="B54" s="28" t="s">
        <v>54</v>
      </c>
      <c r="C54" s="27">
        <v>100.7959</v>
      </c>
      <c r="D54" s="27">
        <v>40.696669999999997</v>
      </c>
      <c r="E54" s="27">
        <v>9.7680000000000003E-2</v>
      </c>
      <c r="F54" s="27">
        <v>7.7759999999999996E-2</v>
      </c>
      <c r="G54" s="27">
        <v>0.1202</v>
      </c>
      <c r="H54" s="27">
        <v>11.393750000000001</v>
      </c>
      <c r="I54" s="27">
        <v>0.11451</v>
      </c>
      <c r="J54" s="27">
        <v>48.106650000000002</v>
      </c>
      <c r="K54" s="27">
        <v>0</v>
      </c>
      <c r="L54" s="27">
        <v>0.18353</v>
      </c>
      <c r="M54" s="27">
        <v>2.7200000000000002E-3</v>
      </c>
      <c r="N54" s="27">
        <v>2.3800000000000002E-3</v>
      </c>
      <c r="P54" s="27">
        <v>100.7959</v>
      </c>
      <c r="Q54" s="27">
        <v>8751</v>
      </c>
      <c r="R54" s="27">
        <v>145</v>
      </c>
      <c r="S54" s="27">
        <v>-56</v>
      </c>
      <c r="T54" s="27">
        <v>28</v>
      </c>
      <c r="U54" s="48">
        <v>39727.922071759262</v>
      </c>
    </row>
    <row r="55" spans="1:21" x14ac:dyDescent="0.2">
      <c r="B55" s="49" t="s">
        <v>418</v>
      </c>
      <c r="C55" s="27">
        <f t="shared" ref="C55:N55" si="12">COUNT(C50:C54)</f>
        <v>5</v>
      </c>
      <c r="D55" s="27">
        <f t="shared" si="12"/>
        <v>5</v>
      </c>
      <c r="E55" s="27">
        <f t="shared" si="12"/>
        <v>5</v>
      </c>
      <c r="F55" s="27">
        <f t="shared" si="12"/>
        <v>5</v>
      </c>
      <c r="G55" s="27">
        <f t="shared" si="12"/>
        <v>5</v>
      </c>
      <c r="H55" s="27">
        <f t="shared" si="12"/>
        <v>5</v>
      </c>
      <c r="I55" s="27">
        <f t="shared" si="12"/>
        <v>5</v>
      </c>
      <c r="J55" s="27">
        <f t="shared" si="12"/>
        <v>5</v>
      </c>
      <c r="K55" s="27">
        <f t="shared" si="12"/>
        <v>5</v>
      </c>
      <c r="L55" s="27">
        <f t="shared" si="12"/>
        <v>5</v>
      </c>
      <c r="M55" s="27">
        <f t="shared" si="12"/>
        <v>5</v>
      </c>
      <c r="N55" s="27">
        <f t="shared" si="12"/>
        <v>5</v>
      </c>
      <c r="P55" s="27">
        <f t="shared" ref="P55" si="13">COUNT(P50:P54)</f>
        <v>5</v>
      </c>
      <c r="U55" s="48"/>
    </row>
    <row r="56" spans="1:21" x14ac:dyDescent="0.2">
      <c r="B56" s="49" t="s">
        <v>419</v>
      </c>
      <c r="C56" s="16">
        <f t="shared" ref="C56:N56" si="14">AVERAGE(C50:C54)</f>
        <v>101.27500000000001</v>
      </c>
      <c r="D56" s="16">
        <f t="shared" si="14"/>
        <v>40.897864000000006</v>
      </c>
      <c r="E56" s="16">
        <f t="shared" si="14"/>
        <v>6.2736E-2</v>
      </c>
      <c r="F56" s="16">
        <f t="shared" si="14"/>
        <v>6.1783999999999992E-2</v>
      </c>
      <c r="G56" s="16">
        <f t="shared" si="14"/>
        <v>0.20851999999999998</v>
      </c>
      <c r="H56" s="16">
        <f t="shared" si="14"/>
        <v>11.302516000000001</v>
      </c>
      <c r="I56" s="16">
        <f t="shared" si="14"/>
        <v>0.11599</v>
      </c>
      <c r="J56" s="16">
        <f t="shared" si="14"/>
        <v>48.308838000000002</v>
      </c>
      <c r="K56" s="16">
        <f t="shared" si="14"/>
        <v>8.8599999999999998E-3</v>
      </c>
      <c r="L56" s="16">
        <f t="shared" si="14"/>
        <v>0.29505200000000004</v>
      </c>
      <c r="M56" s="16">
        <f t="shared" si="14"/>
        <v>1.0832E-2</v>
      </c>
      <c r="N56" s="16">
        <f t="shared" si="14"/>
        <v>1.9980000000000002E-3</v>
      </c>
      <c r="O56" s="16"/>
      <c r="P56" s="16">
        <f t="shared" ref="P56" si="15">AVERAGE(P50:P54)</f>
        <v>101.27500000000001</v>
      </c>
      <c r="U56" s="48"/>
    </row>
    <row r="57" spans="1:21" x14ac:dyDescent="0.2">
      <c r="B57" s="49" t="s">
        <v>787</v>
      </c>
      <c r="C57" s="16">
        <f t="shared" ref="C57:N57" si="16">STDEV(C50:C54)</f>
        <v>0.29268120028454009</v>
      </c>
      <c r="D57" s="16">
        <f t="shared" si="16"/>
        <v>0.12096532325422983</v>
      </c>
      <c r="E57" s="16">
        <f t="shared" si="16"/>
        <v>2.2402138960376062E-2</v>
      </c>
      <c r="F57" s="16">
        <f t="shared" si="16"/>
        <v>3.429049037269663E-2</v>
      </c>
      <c r="G57" s="16">
        <f t="shared" si="16"/>
        <v>7.6647663695640467E-2</v>
      </c>
      <c r="H57" s="16">
        <f t="shared" si="16"/>
        <v>0.11397700702334658</v>
      </c>
      <c r="I57" s="16">
        <f t="shared" si="16"/>
        <v>8.3149293442578362E-3</v>
      </c>
      <c r="J57" s="16">
        <f t="shared" si="16"/>
        <v>0.20517594673840242</v>
      </c>
      <c r="K57" s="16">
        <f t="shared" si="16"/>
        <v>1.1607945554662118E-2</v>
      </c>
      <c r="L57" s="16">
        <f t="shared" si="16"/>
        <v>0.11169093615866947</v>
      </c>
      <c r="M57" s="16">
        <f t="shared" si="16"/>
        <v>5.9139301652961695E-3</v>
      </c>
      <c r="N57" s="16">
        <f t="shared" si="16"/>
        <v>2.1634278356349218E-3</v>
      </c>
      <c r="O57" s="16"/>
      <c r="P57" s="16">
        <f>STDEV(P50:P54)</f>
        <v>0.29268120028454009</v>
      </c>
      <c r="U57" s="48"/>
    </row>
    <row r="58" spans="1:21" s="87" customFormat="1" x14ac:dyDescent="0.2">
      <c r="B58" s="88" t="s">
        <v>563</v>
      </c>
      <c r="C58" s="89"/>
      <c r="D58" s="89">
        <f t="shared" ref="D58:N58" si="17">D56/D$11</f>
        <v>0.68067471868691165</v>
      </c>
      <c r="E58" s="89">
        <f t="shared" si="17"/>
        <v>7.8519326948589974E-4</v>
      </c>
      <c r="F58" s="89">
        <f t="shared" si="17"/>
        <v>6.0595551566241612E-4</v>
      </c>
      <c r="G58" s="89">
        <f t="shared" si="17"/>
        <v>1.3719305586807568E-3</v>
      </c>
      <c r="H58" s="89">
        <f t="shared" si="17"/>
        <v>0.15731499420986994</v>
      </c>
      <c r="I58" s="89">
        <f t="shared" si="17"/>
        <v>1.6351036265777996E-3</v>
      </c>
      <c r="J58" s="89">
        <f t="shared" si="17"/>
        <v>1.1985996069908</v>
      </c>
      <c r="K58" s="89">
        <f t="shared" si="17"/>
        <v>1.1859284106149961E-4</v>
      </c>
      <c r="L58" s="89">
        <f t="shared" si="17"/>
        <v>5.2613259057693205E-3</v>
      </c>
      <c r="M58" s="89">
        <f t="shared" si="17"/>
        <v>1.7476904251670001E-4</v>
      </c>
      <c r="N58" s="89">
        <f t="shared" si="17"/>
        <v>2.1209425562134705E-5</v>
      </c>
      <c r="O58" s="89"/>
      <c r="P58" s="89">
        <f>SUM(D58:N58)</f>
        <v>2.0465634000728983</v>
      </c>
      <c r="Q58" s="90" t="s">
        <v>564</v>
      </c>
      <c r="U58" s="91"/>
    </row>
    <row r="59" spans="1:21" s="87" customFormat="1" x14ac:dyDescent="0.2">
      <c r="B59" s="88" t="s">
        <v>565</v>
      </c>
      <c r="C59" s="89"/>
      <c r="D59" s="92">
        <f t="shared" ref="D59:N59" si="18">D58*D$9*D$7</f>
        <v>2.7226988747476466</v>
      </c>
      <c r="E59" s="92">
        <f t="shared" si="18"/>
        <v>3.140773077943599E-3</v>
      </c>
      <c r="F59" s="92">
        <f t="shared" si="18"/>
        <v>3.635733093974497E-3</v>
      </c>
      <c r="G59" s="92">
        <f t="shared" si="18"/>
        <v>8.231583352084541E-3</v>
      </c>
      <c r="H59" s="92">
        <f t="shared" si="18"/>
        <v>0.31462998841973988</v>
      </c>
      <c r="I59" s="92">
        <f t="shared" si="18"/>
        <v>3.2702072531555991E-3</v>
      </c>
      <c r="J59" s="92">
        <f t="shared" si="18"/>
        <v>2.3971992139816001</v>
      </c>
      <c r="K59" s="92">
        <f t="shared" si="18"/>
        <v>2.3718568212299923E-4</v>
      </c>
      <c r="L59" s="92">
        <f t="shared" si="18"/>
        <v>1.0522651811538641E-2</v>
      </c>
      <c r="M59" s="92">
        <f t="shared" si="18"/>
        <v>3.4953808503340001E-4</v>
      </c>
      <c r="N59" s="92">
        <f t="shared" si="18"/>
        <v>4.2418851124269411E-5</v>
      </c>
      <c r="O59" s="92"/>
      <c r="P59" s="89">
        <f>SUM(D59:N59)</f>
        <v>5.4639581683559646</v>
      </c>
      <c r="Q59" s="90" t="s">
        <v>564</v>
      </c>
      <c r="R59" s="87">
        <f>(2*Q60)/P59</f>
        <v>1.4641400525961745</v>
      </c>
      <c r="S59" s="93" t="s">
        <v>566</v>
      </c>
      <c r="U59" s="91"/>
    </row>
    <row r="60" spans="1:21" x14ac:dyDescent="0.2">
      <c r="B60" s="49" t="s">
        <v>428</v>
      </c>
      <c r="D60" s="52">
        <f t="shared" ref="D60:N60" si="19">$R59*D58*D$7</f>
        <v>0.99660311841914118</v>
      </c>
      <c r="E60" s="52">
        <f t="shared" si="19"/>
        <v>1.1496329148832475E-3</v>
      </c>
      <c r="F60" s="52">
        <f t="shared" si="19"/>
        <v>1.7744074811458239E-3</v>
      </c>
      <c r="G60" s="52">
        <f t="shared" si="19"/>
        <v>4.0173969606902846E-3</v>
      </c>
      <c r="H60" s="52">
        <f t="shared" si="19"/>
        <v>0.23033118389660587</v>
      </c>
      <c r="I60" s="52">
        <f t="shared" si="19"/>
        <v>2.3940207098178154E-3</v>
      </c>
      <c r="J60" s="52">
        <f t="shared" si="19"/>
        <v>1.7549176916212641</v>
      </c>
      <c r="K60" s="52">
        <f t="shared" si="19"/>
        <v>1.7363652854931382E-4</v>
      </c>
      <c r="L60" s="52">
        <f t="shared" si="19"/>
        <v>7.7033179883987087E-3</v>
      </c>
      <c r="M60" s="52">
        <f t="shared" si="19"/>
        <v>5.117727102051684E-4</v>
      </c>
      <c r="N60" s="52">
        <f t="shared" si="19"/>
        <v>6.2107138916157108E-5</v>
      </c>
      <c r="O60" s="52"/>
      <c r="P60" s="52">
        <f>SUM(D60:N60)</f>
        <v>2.9996382863696174</v>
      </c>
      <c r="Q60" s="84">
        <v>4</v>
      </c>
      <c r="R60" s="28" t="s">
        <v>567</v>
      </c>
    </row>
    <row r="61" spans="1:21" s="53" customFormat="1" x14ac:dyDescent="0.2">
      <c r="C61" s="54" t="s">
        <v>429</v>
      </c>
      <c r="D61" s="55">
        <f>J60/(SUM(H60:L60))</f>
        <v>0.87942883202410127</v>
      </c>
      <c r="G61" s="54" t="s">
        <v>681</v>
      </c>
      <c r="H61" s="76">
        <f>J60+H60+I60+L60+G60</f>
        <v>1.9993636111767767</v>
      </c>
      <c r="U61" s="56"/>
    </row>
    <row r="62" spans="1:21" x14ac:dyDescent="0.2">
      <c r="A62" s="27" t="s">
        <v>75</v>
      </c>
      <c r="B62" s="28" t="s">
        <v>74</v>
      </c>
      <c r="C62" s="27">
        <v>101.7869</v>
      </c>
      <c r="D62" s="27">
        <v>41.190840000000001</v>
      </c>
      <c r="E62" s="27">
        <v>1.482E-2</v>
      </c>
      <c r="F62" s="27">
        <v>9.6479999999999996E-2</v>
      </c>
      <c r="G62" s="27">
        <v>0.34277999999999997</v>
      </c>
      <c r="H62" s="27">
        <v>10.686590000000001</v>
      </c>
      <c r="I62" s="27">
        <v>6.5409999999999996E-2</v>
      </c>
      <c r="J62" s="27">
        <v>49.135910000000003</v>
      </c>
      <c r="K62" s="27">
        <v>2.0879999999999999E-2</v>
      </c>
      <c r="L62" s="27">
        <v>0.20852000000000001</v>
      </c>
      <c r="M62" s="27">
        <v>2.188E-2</v>
      </c>
      <c r="N62" s="27">
        <v>2.8600000000000001E-3</v>
      </c>
      <c r="P62" s="27">
        <v>101.7869</v>
      </c>
      <c r="Q62" s="27">
        <v>7987</v>
      </c>
      <c r="R62" s="27">
        <v>-335</v>
      </c>
      <c r="S62" s="27">
        <v>-57</v>
      </c>
      <c r="T62" s="27">
        <v>42</v>
      </c>
      <c r="U62" s="48">
        <v>39727.964953703704</v>
      </c>
    </row>
    <row r="63" spans="1:21" x14ac:dyDescent="0.2">
      <c r="A63" s="27" t="s">
        <v>76</v>
      </c>
      <c r="B63" s="28" t="s">
        <v>74</v>
      </c>
      <c r="C63" s="27">
        <v>101.74760000000001</v>
      </c>
      <c r="D63" s="27">
        <v>41.31456</v>
      </c>
      <c r="E63" s="27">
        <v>2.5829999999999999E-2</v>
      </c>
      <c r="F63" s="27">
        <v>6.5729999999999997E-2</v>
      </c>
      <c r="G63" s="27">
        <v>0.28409000000000001</v>
      </c>
      <c r="H63" s="27">
        <v>10.49291</v>
      </c>
      <c r="I63" s="27">
        <v>0.12614</v>
      </c>
      <c r="J63" s="27">
        <v>49.210749999999997</v>
      </c>
      <c r="K63" s="27">
        <v>3.4199999999999999E-3</v>
      </c>
      <c r="L63" s="27">
        <v>0.20732</v>
      </c>
      <c r="M63" s="27">
        <v>7.7600000000000004E-3</v>
      </c>
      <c r="N63" s="27">
        <v>9.0600000000000003E-3</v>
      </c>
      <c r="P63" s="27">
        <v>101.74760000000001</v>
      </c>
      <c r="Q63" s="27">
        <v>8001</v>
      </c>
      <c r="R63" s="27">
        <v>-343</v>
      </c>
      <c r="S63" s="27">
        <v>-57</v>
      </c>
      <c r="T63" s="27">
        <v>43</v>
      </c>
      <c r="U63" s="48">
        <v>39727.967962962961</v>
      </c>
    </row>
    <row r="64" spans="1:21" x14ac:dyDescent="0.2">
      <c r="A64" s="27" t="s">
        <v>77</v>
      </c>
      <c r="B64" s="28" t="s">
        <v>74</v>
      </c>
      <c r="C64" s="27">
        <v>101.52370000000001</v>
      </c>
      <c r="D64" s="27">
        <v>41.209769999999999</v>
      </c>
      <c r="E64" s="27">
        <v>7.0600000000000003E-3</v>
      </c>
      <c r="F64" s="27">
        <v>0.10118000000000001</v>
      </c>
      <c r="G64" s="27">
        <v>0.27278999999999998</v>
      </c>
      <c r="H64" s="27">
        <v>10.34024</v>
      </c>
      <c r="I64" s="27">
        <v>8.8719999999999993E-2</v>
      </c>
      <c r="J64" s="27">
        <v>49.359079999999999</v>
      </c>
      <c r="K64" s="27">
        <v>4.5599999999999998E-3</v>
      </c>
      <c r="L64" s="27">
        <v>0.11512</v>
      </c>
      <c r="M64" s="27">
        <v>2.52E-2</v>
      </c>
      <c r="N64" s="27">
        <v>0</v>
      </c>
      <c r="P64" s="27">
        <v>101.52370000000001</v>
      </c>
      <c r="Q64" s="27">
        <v>8015</v>
      </c>
      <c r="R64" s="27">
        <v>-351</v>
      </c>
      <c r="S64" s="27">
        <v>-57</v>
      </c>
      <c r="T64" s="27">
        <v>44</v>
      </c>
      <c r="U64" s="48">
        <v>39727.971006944441</v>
      </c>
    </row>
    <row r="65" spans="1:21" x14ac:dyDescent="0.2">
      <c r="A65" s="27" t="s">
        <v>78</v>
      </c>
      <c r="B65" s="28" t="s">
        <v>74</v>
      </c>
      <c r="C65" s="27">
        <v>101.33710000000001</v>
      </c>
      <c r="D65" s="27">
        <v>41.253189999999996</v>
      </c>
      <c r="E65" s="27">
        <v>2.2720000000000001E-2</v>
      </c>
      <c r="F65" s="27">
        <v>7.2910000000000003E-2</v>
      </c>
      <c r="G65" s="27">
        <v>0.20004</v>
      </c>
      <c r="H65" s="27">
        <v>10.19853</v>
      </c>
      <c r="I65" s="27">
        <v>8.8230000000000003E-2</v>
      </c>
      <c r="J65" s="27">
        <v>49.202370000000002</v>
      </c>
      <c r="K65" s="27">
        <v>3.4199999999999999E-3</v>
      </c>
      <c r="L65" s="27">
        <v>0.28747</v>
      </c>
      <c r="M65" s="27">
        <v>2.99E-3</v>
      </c>
      <c r="N65" s="27">
        <v>5.2500000000000003E-3</v>
      </c>
      <c r="P65" s="27">
        <v>101.33710000000001</v>
      </c>
      <c r="Q65" s="27">
        <v>8029</v>
      </c>
      <c r="R65" s="27">
        <v>-359</v>
      </c>
      <c r="S65" s="27">
        <v>-57</v>
      </c>
      <c r="T65" s="27">
        <v>45</v>
      </c>
      <c r="U65" s="48">
        <v>39727.974004629628</v>
      </c>
    </row>
    <row r="66" spans="1:21" x14ac:dyDescent="0.2">
      <c r="A66" s="27" t="s">
        <v>79</v>
      </c>
      <c r="B66" s="28" t="s">
        <v>74</v>
      </c>
      <c r="C66" s="27">
        <v>101.4867</v>
      </c>
      <c r="D66" s="27">
        <v>41.06861</v>
      </c>
      <c r="E66" s="27">
        <v>1.975E-2</v>
      </c>
      <c r="F66" s="27">
        <v>0.10315000000000001</v>
      </c>
      <c r="G66" s="27">
        <v>0.28660999999999998</v>
      </c>
      <c r="H66" s="27">
        <v>10.44267</v>
      </c>
      <c r="I66" s="27">
        <v>0.11801</v>
      </c>
      <c r="J66" s="27">
        <v>49.125909999999998</v>
      </c>
      <c r="K66" s="27">
        <v>2.051E-2</v>
      </c>
      <c r="L66" s="27">
        <v>0.28356999999999999</v>
      </c>
      <c r="M66" s="27">
        <v>1.7940000000000001E-2</v>
      </c>
      <c r="N66" s="27">
        <v>0</v>
      </c>
      <c r="P66" s="27">
        <v>101.4867</v>
      </c>
      <c r="Q66" s="27">
        <v>8043</v>
      </c>
      <c r="R66" s="27">
        <v>-367</v>
      </c>
      <c r="S66" s="27">
        <v>-57</v>
      </c>
      <c r="T66" s="27">
        <v>46</v>
      </c>
      <c r="U66" s="48">
        <v>39727.977048611108</v>
      </c>
    </row>
    <row r="67" spans="1:21" x14ac:dyDescent="0.2">
      <c r="A67" s="27" t="s">
        <v>80</v>
      </c>
      <c r="B67" s="28" t="s">
        <v>74</v>
      </c>
      <c r="C67" s="27">
        <v>101.6644</v>
      </c>
      <c r="D67" s="27">
        <v>41.020609999999998</v>
      </c>
      <c r="E67" s="27">
        <v>2.9479999999999999E-2</v>
      </c>
      <c r="F67" s="27">
        <v>5.6250000000000001E-2</v>
      </c>
      <c r="G67" s="27">
        <v>0.42558000000000001</v>
      </c>
      <c r="H67" s="27">
        <v>9.9027399999999997</v>
      </c>
      <c r="I67" s="27">
        <v>9.171E-2</v>
      </c>
      <c r="J67" s="27">
        <v>49.83869</v>
      </c>
      <c r="K67" s="27">
        <v>1.2160000000000001E-2</v>
      </c>
      <c r="L67" s="27">
        <v>0.27444000000000002</v>
      </c>
      <c r="M67" s="27">
        <v>1.273E-2</v>
      </c>
      <c r="N67" s="27">
        <v>0</v>
      </c>
      <c r="P67" s="27">
        <v>101.6644</v>
      </c>
      <c r="Q67" s="27">
        <v>8057</v>
      </c>
      <c r="R67" s="27">
        <v>-375</v>
      </c>
      <c r="S67" s="27">
        <v>-57</v>
      </c>
      <c r="T67" s="27">
        <v>47</v>
      </c>
      <c r="U67" s="48">
        <v>39727.980057870373</v>
      </c>
    </row>
    <row r="68" spans="1:21" x14ac:dyDescent="0.2">
      <c r="B68" s="49" t="s">
        <v>418</v>
      </c>
      <c r="C68" s="27">
        <f t="shared" ref="C68:N68" si="20">COUNT(C62:C67)</f>
        <v>6</v>
      </c>
      <c r="D68" s="27">
        <f t="shared" si="20"/>
        <v>6</v>
      </c>
      <c r="E68" s="27">
        <f t="shared" si="20"/>
        <v>6</v>
      </c>
      <c r="F68" s="27">
        <f t="shared" si="20"/>
        <v>6</v>
      </c>
      <c r="G68" s="27">
        <f t="shared" si="20"/>
        <v>6</v>
      </c>
      <c r="H68" s="27">
        <f t="shared" si="20"/>
        <v>6</v>
      </c>
      <c r="I68" s="27">
        <f t="shared" si="20"/>
        <v>6</v>
      </c>
      <c r="J68" s="27">
        <f t="shared" si="20"/>
        <v>6</v>
      </c>
      <c r="K68" s="27">
        <f t="shared" si="20"/>
        <v>6</v>
      </c>
      <c r="L68" s="27">
        <f t="shared" si="20"/>
        <v>6</v>
      </c>
      <c r="M68" s="27">
        <f t="shared" si="20"/>
        <v>6</v>
      </c>
      <c r="N68" s="27">
        <f t="shared" si="20"/>
        <v>6</v>
      </c>
      <c r="P68" s="27">
        <f>COUNT(P62:P67)</f>
        <v>6</v>
      </c>
      <c r="U68" s="48"/>
    </row>
    <row r="69" spans="1:21" x14ac:dyDescent="0.2">
      <c r="B69" s="49" t="s">
        <v>419</v>
      </c>
      <c r="C69" s="16">
        <f t="shared" ref="C69:N69" si="21">AVERAGE(C62:C67)</f>
        <v>101.59106666666666</v>
      </c>
      <c r="D69" s="16">
        <f t="shared" si="21"/>
        <v>41.176263333333331</v>
      </c>
      <c r="E69" s="16">
        <f t="shared" si="21"/>
        <v>1.9943333333333337E-2</v>
      </c>
      <c r="F69" s="16">
        <f t="shared" si="21"/>
        <v>8.2616666666666685E-2</v>
      </c>
      <c r="G69" s="16">
        <f t="shared" si="21"/>
        <v>0.30198166666666665</v>
      </c>
      <c r="H69" s="16">
        <f t="shared" si="21"/>
        <v>10.343946666666666</v>
      </c>
      <c r="I69" s="16">
        <f t="shared" si="21"/>
        <v>9.6370000000000011E-2</v>
      </c>
      <c r="J69" s="16">
        <f t="shared" si="21"/>
        <v>49.312118333333331</v>
      </c>
      <c r="K69" s="16">
        <f t="shared" si="21"/>
        <v>1.0825E-2</v>
      </c>
      <c r="L69" s="16">
        <f t="shared" si="21"/>
        <v>0.22940666666666665</v>
      </c>
      <c r="M69" s="16">
        <f t="shared" si="21"/>
        <v>1.4750000000000001E-2</v>
      </c>
      <c r="N69" s="16">
        <f t="shared" si="21"/>
        <v>2.8616666666666669E-3</v>
      </c>
      <c r="O69" s="16"/>
      <c r="P69" s="16">
        <f>AVERAGE(P62:P67)</f>
        <v>101.59106666666666</v>
      </c>
      <c r="U69" s="48"/>
    </row>
    <row r="70" spans="1:21" x14ac:dyDescent="0.2">
      <c r="B70" s="49" t="s">
        <v>787</v>
      </c>
      <c r="C70" s="16">
        <f t="shared" ref="C70:N70" si="22">STDEV(C62:C67)</f>
        <v>0.17213999728902776</v>
      </c>
      <c r="D70" s="16">
        <f t="shared" si="22"/>
        <v>0.11153121207387068</v>
      </c>
      <c r="E70" s="16">
        <f t="shared" si="22"/>
        <v>8.0694105526157561E-3</v>
      </c>
      <c r="F70" s="16">
        <f t="shared" si="22"/>
        <v>2.0164261123747217E-2</v>
      </c>
      <c r="G70" s="16">
        <f t="shared" si="22"/>
        <v>7.5817819387441324E-2</v>
      </c>
      <c r="H70" s="16">
        <f t="shared" si="22"/>
        <v>0.27024577485442181</v>
      </c>
      <c r="I70" s="16">
        <f t="shared" si="22"/>
        <v>2.2179097366664808E-2</v>
      </c>
      <c r="J70" s="16">
        <f t="shared" si="22"/>
        <v>0.27111852540294368</v>
      </c>
      <c r="K70" s="16">
        <f t="shared" si="22"/>
        <v>8.3138769536239849E-3</v>
      </c>
      <c r="L70" s="16">
        <f t="shared" si="22"/>
        <v>6.6810978638743732E-2</v>
      </c>
      <c r="M70" s="16">
        <f t="shared" si="22"/>
        <v>8.5023949567166052E-3</v>
      </c>
      <c r="N70" s="16">
        <f t="shared" si="22"/>
        <v>3.7065046427418201E-3</v>
      </c>
      <c r="O70" s="16"/>
      <c r="P70" s="16">
        <f>STDEV(P62:P67)</f>
        <v>0.17213999728902776</v>
      </c>
      <c r="U70" s="48"/>
    </row>
    <row r="71" spans="1:21" x14ac:dyDescent="0.2">
      <c r="B71" s="49" t="s">
        <v>563</v>
      </c>
      <c r="C71" s="16"/>
      <c r="D71" s="16">
        <f t="shared" ref="D71:N71" si="23">D69/D$11</f>
        <v>0.68530819753801464</v>
      </c>
      <c r="E71" s="16">
        <f t="shared" si="23"/>
        <v>2.496074200530338E-4</v>
      </c>
      <c r="F71" s="16">
        <f t="shared" si="23"/>
        <v>8.102749069712218E-4</v>
      </c>
      <c r="G71" s="16">
        <f t="shared" si="23"/>
        <v>1.9868495907411571E-3</v>
      </c>
      <c r="H71" s="16">
        <f t="shared" si="23"/>
        <v>0.1439730684719995</v>
      </c>
      <c r="I71" s="16">
        <f t="shared" si="23"/>
        <v>1.3585217388852708E-3</v>
      </c>
      <c r="J71" s="16">
        <f t="shared" si="23"/>
        <v>1.2234921828220573</v>
      </c>
      <c r="K71" s="16">
        <f t="shared" si="23"/>
        <v>1.4489475219985705E-4</v>
      </c>
      <c r="L71" s="16">
        <f t="shared" si="23"/>
        <v>4.0907475234518674E-3</v>
      </c>
      <c r="M71" s="16">
        <f t="shared" si="23"/>
        <v>2.3798406361902932E-4</v>
      </c>
      <c r="N71" s="16">
        <f t="shared" si="23"/>
        <v>3.0377530605760166E-5</v>
      </c>
      <c r="O71" s="16"/>
      <c r="P71" s="16">
        <f>SUM(D71:O71)</f>
        <v>2.0616827063585985</v>
      </c>
      <c r="Q71" s="28" t="s">
        <v>564</v>
      </c>
      <c r="U71" s="48"/>
    </row>
    <row r="72" spans="1:21" x14ac:dyDescent="0.2">
      <c r="B72" s="49" t="s">
        <v>565</v>
      </c>
      <c r="C72" s="16"/>
      <c r="D72" s="17">
        <f t="shared" ref="D72:N72" si="24">D71*D$9*D$7</f>
        <v>2.7412327901520586</v>
      </c>
      <c r="E72" s="17">
        <f t="shared" si="24"/>
        <v>9.9842968021213521E-4</v>
      </c>
      <c r="F72" s="17">
        <f t="shared" si="24"/>
        <v>4.8616494418273308E-3</v>
      </c>
      <c r="G72" s="17">
        <f t="shared" si="24"/>
        <v>1.1921097544446943E-2</v>
      </c>
      <c r="H72" s="17">
        <f t="shared" si="24"/>
        <v>0.28794613694399901</v>
      </c>
      <c r="I72" s="17">
        <f t="shared" si="24"/>
        <v>2.7170434777705416E-3</v>
      </c>
      <c r="J72" s="17">
        <f t="shared" si="24"/>
        <v>2.4469843656441146</v>
      </c>
      <c r="K72" s="17">
        <f t="shared" si="24"/>
        <v>2.8978950439971409E-4</v>
      </c>
      <c r="L72" s="17">
        <f t="shared" si="24"/>
        <v>8.1814950469037348E-3</v>
      </c>
      <c r="M72" s="17">
        <f t="shared" si="24"/>
        <v>4.7596812723805864E-4</v>
      </c>
      <c r="N72" s="17">
        <f t="shared" si="24"/>
        <v>6.0755061211520333E-5</v>
      </c>
      <c r="O72" s="17"/>
      <c r="P72" s="16">
        <f>SUM(D72:O72)</f>
        <v>5.5056695206241821</v>
      </c>
      <c r="Q72" s="28" t="s">
        <v>564</v>
      </c>
      <c r="R72" s="27">
        <f>(2*Q73)/P72</f>
        <v>1.453047621189772</v>
      </c>
      <c r="S72" s="18" t="s">
        <v>566</v>
      </c>
      <c r="U72" s="48"/>
    </row>
    <row r="73" spans="1:21" x14ac:dyDescent="0.2">
      <c r="B73" s="49" t="s">
        <v>428</v>
      </c>
      <c r="D73" s="52">
        <f t="shared" ref="D73:N73" si="25">$R72*D71*D$7</f>
        <v>0.99578544621446252</v>
      </c>
      <c r="E73" s="52">
        <f t="shared" si="25"/>
        <v>3.6269146793937697E-4</v>
      </c>
      <c r="F73" s="52">
        <f t="shared" si="25"/>
        <v>2.3547360521685955E-3</v>
      </c>
      <c r="G73" s="52">
        <f t="shared" si="25"/>
        <v>5.7739741429766213E-3</v>
      </c>
      <c r="H73" s="52">
        <f t="shared" si="25"/>
        <v>0.20919972465863104</v>
      </c>
      <c r="I73" s="52">
        <f t="shared" si="25"/>
        <v>1.9739967810218353E-3</v>
      </c>
      <c r="J73" s="52">
        <f t="shared" si="25"/>
        <v>1.7777924057938721</v>
      </c>
      <c r="K73" s="52">
        <f t="shared" si="25"/>
        <v>2.1053897500688377E-4</v>
      </c>
      <c r="L73" s="52">
        <f t="shared" si="25"/>
        <v>5.9440509578396871E-3</v>
      </c>
      <c r="M73" s="52">
        <f t="shared" si="25"/>
        <v>6.9160435504541187E-4</v>
      </c>
      <c r="N73" s="52">
        <f t="shared" si="25"/>
        <v>8.8279997168638609E-5</v>
      </c>
      <c r="O73" s="52"/>
      <c r="P73" s="52">
        <f>SUM(D73:N73)</f>
        <v>3.0001774493961322</v>
      </c>
      <c r="Q73" s="27">
        <v>4</v>
      </c>
      <c r="R73" s="28" t="s">
        <v>567</v>
      </c>
    </row>
    <row r="74" spans="1:21" s="53" customFormat="1" x14ac:dyDescent="0.2">
      <c r="C74" s="54" t="s">
        <v>429</v>
      </c>
      <c r="D74" s="55">
        <f>J73/(SUM(H73:L73))</f>
        <v>0.89107009440452989</v>
      </c>
      <c r="G74" s="54" t="s">
        <v>681</v>
      </c>
      <c r="H74" s="76">
        <f>J73+H73+I73+L73+G73</f>
        <v>2.0006841523343413</v>
      </c>
      <c r="U74" s="56"/>
    </row>
    <row r="75" spans="1:21" s="46" customFormat="1" x14ac:dyDescent="0.2">
      <c r="A75" s="46" t="s">
        <v>413</v>
      </c>
      <c r="B75" s="47" t="s">
        <v>18</v>
      </c>
      <c r="C75" s="46" t="s">
        <v>414</v>
      </c>
      <c r="D75" s="46" t="s">
        <v>4</v>
      </c>
      <c r="E75" s="46" t="s">
        <v>7</v>
      </c>
      <c r="F75" s="46" t="s">
        <v>3</v>
      </c>
      <c r="G75" s="46" t="s">
        <v>8</v>
      </c>
      <c r="H75" s="46" t="s">
        <v>10</v>
      </c>
      <c r="I75" s="46" t="s">
        <v>9</v>
      </c>
      <c r="J75" s="46" t="s">
        <v>2</v>
      </c>
      <c r="K75" s="46" t="s">
        <v>11</v>
      </c>
      <c r="L75" s="46" t="s">
        <v>6</v>
      </c>
      <c r="M75" s="46" t="s">
        <v>1</v>
      </c>
      <c r="N75" s="46" t="s">
        <v>5</v>
      </c>
      <c r="O75" s="46" t="s">
        <v>485</v>
      </c>
      <c r="P75" s="46" t="s">
        <v>12</v>
      </c>
      <c r="Q75" s="46" t="s">
        <v>13</v>
      </c>
      <c r="R75" s="46" t="s">
        <v>14</v>
      </c>
      <c r="S75" s="46" t="s">
        <v>15</v>
      </c>
      <c r="T75" s="46" t="s">
        <v>21</v>
      </c>
      <c r="U75" s="47" t="s">
        <v>22</v>
      </c>
    </row>
    <row r="76" spans="1:21" x14ac:dyDescent="0.2">
      <c r="A76" s="27" t="s">
        <v>89</v>
      </c>
      <c r="B76" s="28" t="s">
        <v>88</v>
      </c>
      <c r="C76" s="27">
        <v>101.6388</v>
      </c>
      <c r="D76" s="27">
        <v>41.271030000000003</v>
      </c>
      <c r="E76" s="27">
        <v>2.18E-2</v>
      </c>
      <c r="F76" s="27">
        <v>8.4309999999999996E-2</v>
      </c>
      <c r="G76" s="27">
        <v>0.28294000000000002</v>
      </c>
      <c r="H76" s="27">
        <v>10.06683</v>
      </c>
      <c r="I76" s="27">
        <v>0.10417999999999999</v>
      </c>
      <c r="J76" s="27">
        <v>49.501939999999998</v>
      </c>
      <c r="K76" s="27">
        <v>1.593E-2</v>
      </c>
      <c r="L76" s="27">
        <v>0.26368000000000003</v>
      </c>
      <c r="M76" s="27">
        <v>2.1919999999999999E-2</v>
      </c>
      <c r="N76" s="27">
        <v>4.2900000000000004E-3</v>
      </c>
      <c r="P76" s="27">
        <v>101.6388</v>
      </c>
      <c r="Q76" s="27">
        <v>7302</v>
      </c>
      <c r="R76" s="27">
        <v>112.3</v>
      </c>
      <c r="S76" s="27">
        <v>-55</v>
      </c>
      <c r="T76" s="27">
        <v>54</v>
      </c>
      <c r="U76" s="48">
        <v>39728.001655092594</v>
      </c>
    </row>
    <row r="77" spans="1:21" x14ac:dyDescent="0.2">
      <c r="A77" s="27" t="s">
        <v>90</v>
      </c>
      <c r="B77" s="28" t="s">
        <v>88</v>
      </c>
      <c r="C77" s="27">
        <v>101.7243</v>
      </c>
      <c r="D77" s="27">
        <v>41.273229999999998</v>
      </c>
      <c r="E77" s="27">
        <v>8.5360000000000005E-2</v>
      </c>
      <c r="F77" s="27">
        <v>0.12265</v>
      </c>
      <c r="G77" s="27">
        <v>0.33305000000000001</v>
      </c>
      <c r="H77" s="27">
        <v>10.39401</v>
      </c>
      <c r="I77" s="27">
        <v>8.3790000000000003E-2</v>
      </c>
      <c r="J77" s="27">
        <v>48.944920000000003</v>
      </c>
      <c r="K77" s="27">
        <v>0</v>
      </c>
      <c r="L77" s="27">
        <v>0.46127000000000001</v>
      </c>
      <c r="M77" s="27">
        <v>2.6069999999999999E-2</v>
      </c>
      <c r="N77" s="27">
        <v>0</v>
      </c>
      <c r="P77" s="27">
        <v>101.7243</v>
      </c>
      <c r="Q77" s="27">
        <v>7302</v>
      </c>
      <c r="R77" s="27">
        <v>71.7</v>
      </c>
      <c r="S77" s="27">
        <v>-55</v>
      </c>
      <c r="T77" s="27">
        <v>55</v>
      </c>
      <c r="U77" s="48">
        <v>39728.004699074074</v>
      </c>
    </row>
    <row r="78" spans="1:21" x14ac:dyDescent="0.2">
      <c r="A78" s="27" t="s">
        <v>91</v>
      </c>
      <c r="B78" s="28" t="s">
        <v>88</v>
      </c>
      <c r="C78" s="27">
        <v>101.5844</v>
      </c>
      <c r="D78" s="27">
        <v>41.188830000000003</v>
      </c>
      <c r="E78" s="27">
        <v>8.6610000000000006E-2</v>
      </c>
      <c r="F78" s="27">
        <v>6.411E-2</v>
      </c>
      <c r="G78" s="27">
        <v>0.20335</v>
      </c>
      <c r="H78" s="27">
        <v>10.84488</v>
      </c>
      <c r="I78" s="27">
        <v>9.572E-2</v>
      </c>
      <c r="J78" s="27">
        <v>48.84404</v>
      </c>
      <c r="K78" s="27">
        <v>0</v>
      </c>
      <c r="L78" s="27">
        <v>0.24734</v>
      </c>
      <c r="M78" s="27">
        <v>9.5200000000000007E-3</v>
      </c>
      <c r="N78" s="27">
        <v>0</v>
      </c>
      <c r="P78" s="27">
        <v>101.5844</v>
      </c>
      <c r="Q78" s="27">
        <v>7302</v>
      </c>
      <c r="R78" s="27">
        <v>31</v>
      </c>
      <c r="S78" s="27">
        <v>-55</v>
      </c>
      <c r="T78" s="27">
        <v>56</v>
      </c>
      <c r="U78" s="48">
        <v>39728.007731481484</v>
      </c>
    </row>
    <row r="79" spans="1:21" x14ac:dyDescent="0.2">
      <c r="B79" s="49" t="s">
        <v>418</v>
      </c>
      <c r="C79" s="27">
        <f t="shared" ref="C79:N79" si="26">COUNT(C76:C78)</f>
        <v>3</v>
      </c>
      <c r="D79" s="27">
        <f t="shared" si="26"/>
        <v>3</v>
      </c>
      <c r="E79" s="27">
        <f t="shared" si="26"/>
        <v>3</v>
      </c>
      <c r="F79" s="27">
        <f t="shared" si="26"/>
        <v>3</v>
      </c>
      <c r="G79" s="27">
        <f t="shared" si="26"/>
        <v>3</v>
      </c>
      <c r="H79" s="27">
        <f t="shared" si="26"/>
        <v>3</v>
      </c>
      <c r="I79" s="27">
        <f t="shared" si="26"/>
        <v>3</v>
      </c>
      <c r="J79" s="27">
        <f t="shared" si="26"/>
        <v>3</v>
      </c>
      <c r="K79" s="27">
        <f t="shared" si="26"/>
        <v>3</v>
      </c>
      <c r="L79" s="27">
        <f t="shared" si="26"/>
        <v>3</v>
      </c>
      <c r="M79" s="27">
        <f t="shared" si="26"/>
        <v>3</v>
      </c>
      <c r="N79" s="27">
        <f t="shared" si="26"/>
        <v>3</v>
      </c>
      <c r="P79" s="27">
        <f t="shared" ref="P79" si="27">COUNT(P76:P78)</f>
        <v>3</v>
      </c>
      <c r="U79" s="48"/>
    </row>
    <row r="80" spans="1:21" x14ac:dyDescent="0.2">
      <c r="B80" s="49" t="s">
        <v>419</v>
      </c>
      <c r="C80" s="16">
        <f t="shared" ref="C80:N80" si="28">AVERAGE(C76:C78)</f>
        <v>101.64916666666666</v>
      </c>
      <c r="D80" s="16">
        <f t="shared" si="28"/>
        <v>41.244363333333332</v>
      </c>
      <c r="E80" s="16">
        <f t="shared" si="28"/>
        <v>6.4589999999999995E-2</v>
      </c>
      <c r="F80" s="16">
        <f t="shared" si="28"/>
        <v>9.0356666666666655E-2</v>
      </c>
      <c r="G80" s="16">
        <f t="shared" si="28"/>
        <v>0.27311333333333337</v>
      </c>
      <c r="H80" s="16">
        <f t="shared" si="28"/>
        <v>10.435239999999999</v>
      </c>
      <c r="I80" s="16">
        <f t="shared" si="28"/>
        <v>9.4563333333333333E-2</v>
      </c>
      <c r="J80" s="16">
        <f t="shared" si="28"/>
        <v>49.096966666666667</v>
      </c>
      <c r="K80" s="16">
        <f t="shared" si="28"/>
        <v>5.3099999999999996E-3</v>
      </c>
      <c r="L80" s="16">
        <f t="shared" si="28"/>
        <v>0.32409666666666664</v>
      </c>
      <c r="M80" s="16">
        <f t="shared" si="28"/>
        <v>1.917E-2</v>
      </c>
      <c r="N80" s="16">
        <f t="shared" si="28"/>
        <v>1.4300000000000001E-3</v>
      </c>
      <c r="O80" s="16"/>
      <c r="P80" s="16">
        <f t="shared" ref="P80" si="29">AVERAGE(P76:P78)</f>
        <v>101.64916666666666</v>
      </c>
      <c r="U80" s="48"/>
    </row>
    <row r="81" spans="1:21" x14ac:dyDescent="0.2">
      <c r="B81" s="49" t="s">
        <v>787</v>
      </c>
      <c r="C81" s="16">
        <f t="shared" ref="C81:N81" si="30">STDEV(C76:C78)</f>
        <v>7.0523778495859932E-2</v>
      </c>
      <c r="D81" s="16">
        <f t="shared" si="30"/>
        <v>4.8105855499442067E-2</v>
      </c>
      <c r="E81" s="16">
        <f t="shared" si="30"/>
        <v>3.7062497217537856E-2</v>
      </c>
      <c r="F81" s="16">
        <f t="shared" si="30"/>
        <v>2.9734736140301223E-2</v>
      </c>
      <c r="G81" s="16">
        <f t="shared" si="30"/>
        <v>6.5406001508526171E-2</v>
      </c>
      <c r="H81" s="16">
        <f t="shared" si="30"/>
        <v>0.3906601915987859</v>
      </c>
      <c r="I81" s="16">
        <f t="shared" si="30"/>
        <v>1.0244092606635946E-2</v>
      </c>
      <c r="J81" s="16">
        <f t="shared" si="30"/>
        <v>0.35432575990651871</v>
      </c>
      <c r="K81" s="16">
        <f t="shared" si="30"/>
        <v>9.1971897881907381E-3</v>
      </c>
      <c r="L81" s="16">
        <f t="shared" si="30"/>
        <v>0.11907620011292495</v>
      </c>
      <c r="M81" s="16">
        <f t="shared" si="30"/>
        <v>8.6108942625025917E-3</v>
      </c>
      <c r="N81" s="16">
        <f t="shared" si="30"/>
        <v>2.4768326548234945E-3</v>
      </c>
      <c r="O81" s="16"/>
      <c r="P81" s="16">
        <f>STDEV(P76:P78)</f>
        <v>7.0523778495859932E-2</v>
      </c>
      <c r="U81" s="48"/>
    </row>
    <row r="82" spans="1:21" x14ac:dyDescent="0.2">
      <c r="B82" s="49" t="s">
        <v>563</v>
      </c>
      <c r="C82" s="16"/>
      <c r="D82" s="16">
        <f t="shared" ref="D82:N82" si="31">D80/D$11</f>
        <v>0.68644160510038954</v>
      </c>
      <c r="E82" s="16">
        <f t="shared" si="31"/>
        <v>8.0839762299308624E-4</v>
      </c>
      <c r="F82" s="16">
        <f t="shared" si="31"/>
        <v>8.8618607638769019E-4</v>
      </c>
      <c r="G82" s="16">
        <f t="shared" si="31"/>
        <v>1.7969140992862261E-3</v>
      </c>
      <c r="H82" s="16">
        <f t="shared" si="31"/>
        <v>0.14524374220559413</v>
      </c>
      <c r="I82" s="16">
        <f t="shared" si="31"/>
        <v>1.3330532742013852E-3</v>
      </c>
      <c r="J82" s="16">
        <f t="shared" si="31"/>
        <v>1.218154014615443</v>
      </c>
      <c r="K82" s="16">
        <f t="shared" si="31"/>
        <v>7.1075393457851349E-5</v>
      </c>
      <c r="L82" s="16">
        <f t="shared" si="31"/>
        <v>5.7792463305004448E-3</v>
      </c>
      <c r="M82" s="16">
        <f t="shared" si="31"/>
        <v>3.0929861014079943E-4</v>
      </c>
      <c r="N82" s="16">
        <f t="shared" si="31"/>
        <v>1.5179919196122436E-5</v>
      </c>
      <c r="O82" s="16"/>
      <c r="P82" s="16">
        <f>SUM(D82:O82)</f>
        <v>2.0608387132475903</v>
      </c>
      <c r="Q82" s="28" t="s">
        <v>564</v>
      </c>
      <c r="U82" s="48"/>
    </row>
    <row r="83" spans="1:21" x14ac:dyDescent="0.2">
      <c r="B83" s="49" t="s">
        <v>565</v>
      </c>
      <c r="C83" s="16"/>
      <c r="D83" s="17">
        <f t="shared" ref="D83:N83" si="32">D82*D$9*D$7</f>
        <v>2.7457664204015582</v>
      </c>
      <c r="E83" s="17">
        <f t="shared" si="32"/>
        <v>3.233590491972345E-3</v>
      </c>
      <c r="F83" s="17">
        <f t="shared" si="32"/>
        <v>5.3171164583261411E-3</v>
      </c>
      <c r="G83" s="17">
        <f t="shared" si="32"/>
        <v>1.0781484595717357E-2</v>
      </c>
      <c r="H83" s="17">
        <f t="shared" si="32"/>
        <v>0.29048748441118827</v>
      </c>
      <c r="I83" s="17">
        <f t="shared" si="32"/>
        <v>2.6661065484027704E-3</v>
      </c>
      <c r="J83" s="17">
        <f t="shared" si="32"/>
        <v>2.4363080292308861</v>
      </c>
      <c r="K83" s="17">
        <f t="shared" si="32"/>
        <v>1.421507869157027E-4</v>
      </c>
      <c r="L83" s="17">
        <f t="shared" si="32"/>
        <v>1.155849266100089E-2</v>
      </c>
      <c r="M83" s="17">
        <f t="shared" si="32"/>
        <v>6.1859722028159887E-4</v>
      </c>
      <c r="N83" s="17">
        <f t="shared" si="32"/>
        <v>3.0359838392244872E-5</v>
      </c>
      <c r="O83" s="17"/>
      <c r="P83" s="16">
        <f>SUM(D83:O83)</f>
        <v>5.5069098326446415</v>
      </c>
      <c r="Q83" s="28" t="s">
        <v>564</v>
      </c>
      <c r="R83" s="27">
        <f>(2*Q84)/P83</f>
        <v>1.4527203537229654</v>
      </c>
      <c r="S83" s="18" t="s">
        <v>566</v>
      </c>
      <c r="U83" s="48"/>
    </row>
    <row r="84" spans="1:21" x14ac:dyDescent="0.2">
      <c r="B84" s="49" t="s">
        <v>428</v>
      </c>
      <c r="D84" s="52">
        <f t="shared" ref="D84:N84" si="33">$R83*D82*D$7</f>
        <v>0.99720769137159804</v>
      </c>
      <c r="E84" s="52">
        <f t="shared" si="33"/>
        <v>1.1743756808233208E-3</v>
      </c>
      <c r="F84" s="52">
        <f t="shared" si="33"/>
        <v>2.5747611007085843E-3</v>
      </c>
      <c r="G84" s="52">
        <f t="shared" si="33"/>
        <v>5.2208273718497402E-3</v>
      </c>
      <c r="H84" s="52">
        <f t="shared" si="33"/>
        <v>0.21099854055295791</v>
      </c>
      <c r="I84" s="52">
        <f t="shared" si="33"/>
        <v>1.9365536240293934E-3</v>
      </c>
      <c r="J84" s="52">
        <f t="shared" si="33"/>
        <v>1.7696371310011967</v>
      </c>
      <c r="K84" s="52">
        <f t="shared" si="33"/>
        <v>1.0325267072508874E-4</v>
      </c>
      <c r="L84" s="52">
        <f t="shared" si="33"/>
        <v>8.395628773496755E-3</v>
      </c>
      <c r="M84" s="52">
        <f t="shared" si="33"/>
        <v>8.9864877265952744E-4</v>
      </c>
      <c r="N84" s="52">
        <f t="shared" si="33"/>
        <v>4.4104355168154032E-5</v>
      </c>
      <c r="O84" s="52"/>
      <c r="P84" s="52">
        <f>SUM(D84:O84)</f>
        <v>2.9981915152752134</v>
      </c>
      <c r="Q84" s="27">
        <v>4</v>
      </c>
      <c r="R84" s="28" t="s">
        <v>567</v>
      </c>
    </row>
    <row r="85" spans="1:21" s="53" customFormat="1" x14ac:dyDescent="0.2">
      <c r="C85" s="54" t="s">
        <v>429</v>
      </c>
      <c r="D85" s="55">
        <f>J84/(SUM(H84:L84))</f>
        <v>0.88878650547200033</v>
      </c>
      <c r="F85" s="54"/>
      <c r="G85" s="54" t="s">
        <v>681</v>
      </c>
      <c r="H85" s="76">
        <f>J84+H84+I84+L84+G84</f>
        <v>1.9961886813235306</v>
      </c>
      <c r="J85" s="54"/>
      <c r="K85" s="55"/>
      <c r="U85" s="56"/>
    </row>
    <row r="86" spans="1:21" s="37" customFormat="1" x14ac:dyDescent="0.2">
      <c r="B86" s="26" t="s">
        <v>682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21" x14ac:dyDescent="0.2">
      <c r="A87" s="27" t="s">
        <v>462</v>
      </c>
      <c r="B87" s="28" t="s">
        <v>120</v>
      </c>
      <c r="C87" s="16">
        <f>SUM(D87:N87)</f>
        <v>101.09681999999999</v>
      </c>
      <c r="D87" s="27">
        <v>40.916029999999999</v>
      </c>
      <c r="E87" s="27">
        <v>6.1559999999999997E-2</v>
      </c>
      <c r="F87" s="27">
        <v>4.582E-2</v>
      </c>
      <c r="G87" s="27">
        <v>0.12028</v>
      </c>
      <c r="H87" s="27">
        <v>14.3728</v>
      </c>
      <c r="I87" s="27">
        <v>0.32407999999999998</v>
      </c>
      <c r="J87" s="27">
        <v>45.080329999999996</v>
      </c>
      <c r="K87" s="27">
        <v>0</v>
      </c>
      <c r="L87" s="27">
        <v>0.16372</v>
      </c>
      <c r="M87" s="27">
        <v>1.004E-2</v>
      </c>
      <c r="N87" s="27">
        <v>2.16E-3</v>
      </c>
      <c r="P87" s="27">
        <v>101.0968</v>
      </c>
      <c r="Q87" s="27">
        <v>19143</v>
      </c>
      <c r="R87" s="27">
        <v>43</v>
      </c>
      <c r="S87" s="27">
        <v>-72</v>
      </c>
      <c r="T87" s="27">
        <v>79</v>
      </c>
      <c r="U87" s="48">
        <v>39728.078518518516</v>
      </c>
    </row>
    <row r="88" spans="1:21" x14ac:dyDescent="0.2">
      <c r="A88" s="27" t="s">
        <v>463</v>
      </c>
      <c r="B88" s="28" t="s">
        <v>120</v>
      </c>
      <c r="C88" s="16">
        <f>SUM(D88:N88)</f>
        <v>101.38566</v>
      </c>
      <c r="D88" s="27">
        <v>40.897089999999999</v>
      </c>
      <c r="E88" s="27">
        <v>5.0360000000000002E-2</v>
      </c>
      <c r="F88" s="27">
        <v>8.0939999999999998E-2</v>
      </c>
      <c r="G88" s="27">
        <v>0.15101000000000001</v>
      </c>
      <c r="H88" s="27">
        <v>13.318160000000001</v>
      </c>
      <c r="I88" s="27">
        <v>0.33090000000000003</v>
      </c>
      <c r="J88" s="27">
        <v>46.39669</v>
      </c>
      <c r="K88" s="27">
        <v>2.2620000000000001E-2</v>
      </c>
      <c r="L88" s="27">
        <v>0.10241</v>
      </c>
      <c r="M88" s="27">
        <v>3.5479999999999998E-2</v>
      </c>
      <c r="N88" s="27">
        <v>0</v>
      </c>
      <c r="P88" s="27">
        <v>101.3857</v>
      </c>
      <c r="Q88" s="27">
        <v>19128</v>
      </c>
      <c r="R88" s="27">
        <v>43</v>
      </c>
      <c r="S88" s="27">
        <v>-72</v>
      </c>
      <c r="T88" s="27">
        <v>80</v>
      </c>
      <c r="U88" s="48">
        <v>39728.081724537034</v>
      </c>
    </row>
    <row r="89" spans="1:21" x14ac:dyDescent="0.2">
      <c r="A89" s="27" t="s">
        <v>464</v>
      </c>
      <c r="B89" s="28" t="s">
        <v>120</v>
      </c>
      <c r="C89" s="16">
        <f>SUM(D89:N89)</f>
        <v>101.36833</v>
      </c>
      <c r="D89" s="27">
        <v>40.840200000000003</v>
      </c>
      <c r="E89" s="27">
        <v>1.1679999999999999E-2</v>
      </c>
      <c r="F89" s="27">
        <v>2.359E-2</v>
      </c>
      <c r="G89" s="27">
        <v>9.3539999999999998E-2</v>
      </c>
      <c r="H89" s="27">
        <v>13.46111</v>
      </c>
      <c r="I89" s="27">
        <v>0.34422999999999998</v>
      </c>
      <c r="J89" s="27">
        <v>46.352760000000004</v>
      </c>
      <c r="K89" s="27">
        <v>3.8330000000000003E-2</v>
      </c>
      <c r="L89" s="27">
        <v>0.19186</v>
      </c>
      <c r="M89" s="27">
        <v>2.8500000000000001E-3</v>
      </c>
      <c r="N89" s="27">
        <v>8.1799999999999998E-3</v>
      </c>
      <c r="P89" s="27">
        <v>101.36839999999999</v>
      </c>
      <c r="Q89" s="27">
        <v>19113</v>
      </c>
      <c r="R89" s="27">
        <v>43</v>
      </c>
      <c r="S89" s="27">
        <v>-72</v>
      </c>
      <c r="T89" s="27">
        <v>81</v>
      </c>
      <c r="U89" s="48">
        <v>39728.084756944445</v>
      </c>
    </row>
    <row r="90" spans="1:21" x14ac:dyDescent="0.2">
      <c r="A90" s="27" t="s">
        <v>479</v>
      </c>
      <c r="B90" s="28" t="s">
        <v>120</v>
      </c>
      <c r="C90" s="16">
        <f>SUM(D90:N90)</f>
        <v>101.36488</v>
      </c>
      <c r="D90" s="27">
        <v>40.810569999999998</v>
      </c>
      <c r="E90" s="27">
        <v>4.444E-2</v>
      </c>
      <c r="F90" s="27">
        <v>3.3790000000000001E-2</v>
      </c>
      <c r="G90" s="27">
        <v>0.13725000000000001</v>
      </c>
      <c r="H90" s="27">
        <v>13.45045</v>
      </c>
      <c r="I90" s="27">
        <v>0.35360999999999998</v>
      </c>
      <c r="J90" s="27">
        <v>46.403129999999997</v>
      </c>
      <c r="K90" s="27">
        <v>1.8020000000000001E-2</v>
      </c>
      <c r="L90" s="27">
        <v>0.10112</v>
      </c>
      <c r="M90" s="27">
        <v>1.2500000000000001E-2</v>
      </c>
      <c r="N90" s="27">
        <v>0</v>
      </c>
      <c r="P90" s="27">
        <v>101.36490000000001</v>
      </c>
      <c r="Q90" s="27">
        <v>19098</v>
      </c>
      <c r="R90" s="27">
        <v>43</v>
      </c>
      <c r="S90" s="27">
        <v>-72</v>
      </c>
      <c r="T90" s="27">
        <v>82</v>
      </c>
      <c r="U90" s="48">
        <v>39728.087789351855</v>
      </c>
    </row>
    <row r="91" spans="1:21" x14ac:dyDescent="0.2">
      <c r="A91" s="27" t="s">
        <v>480</v>
      </c>
      <c r="B91" s="28" t="s">
        <v>120</v>
      </c>
      <c r="C91" s="16">
        <f>SUM(D91:N91)</f>
        <v>100.86485999999999</v>
      </c>
      <c r="D91" s="27">
        <v>40.657789999999999</v>
      </c>
      <c r="E91" s="27">
        <v>2.2859999999999998E-2</v>
      </c>
      <c r="F91" s="27">
        <v>3.363E-2</v>
      </c>
      <c r="G91" s="27">
        <v>9.7059999999999994E-2</v>
      </c>
      <c r="H91" s="27">
        <v>13.554119999999999</v>
      </c>
      <c r="I91" s="27">
        <v>0.34664</v>
      </c>
      <c r="J91" s="27">
        <v>45.989890000000003</v>
      </c>
      <c r="K91" s="27">
        <v>1.8020000000000001E-2</v>
      </c>
      <c r="L91" s="27">
        <v>0.12083000000000001</v>
      </c>
      <c r="M91" s="27">
        <v>1.247E-2</v>
      </c>
      <c r="N91" s="27">
        <v>1.155E-2</v>
      </c>
      <c r="P91" s="27">
        <v>100.86490000000001</v>
      </c>
      <c r="Q91" s="27">
        <v>19083</v>
      </c>
      <c r="R91" s="27">
        <v>43</v>
      </c>
      <c r="S91" s="27">
        <v>-72</v>
      </c>
      <c r="T91" s="27">
        <v>83</v>
      </c>
      <c r="U91" s="48">
        <v>39728.090833333335</v>
      </c>
    </row>
    <row r="92" spans="1:21" x14ac:dyDescent="0.2">
      <c r="B92" s="49" t="s">
        <v>418</v>
      </c>
      <c r="C92" s="27">
        <f t="shared" ref="C92:N92" si="34">COUNT(C76:C78,C62:C67,C50:C54)</f>
        <v>14</v>
      </c>
      <c r="D92" s="27">
        <f t="shared" si="34"/>
        <v>14</v>
      </c>
      <c r="E92" s="27">
        <f t="shared" si="34"/>
        <v>14</v>
      </c>
      <c r="F92" s="27">
        <f t="shared" si="34"/>
        <v>14</v>
      </c>
      <c r="G92" s="27">
        <f t="shared" si="34"/>
        <v>14</v>
      </c>
      <c r="H92" s="27">
        <f t="shared" si="34"/>
        <v>14</v>
      </c>
      <c r="I92" s="27">
        <f t="shared" si="34"/>
        <v>14</v>
      </c>
      <c r="J92" s="27">
        <f t="shared" si="34"/>
        <v>14</v>
      </c>
      <c r="K92" s="27">
        <f t="shared" si="34"/>
        <v>14</v>
      </c>
      <c r="L92" s="27">
        <f t="shared" si="34"/>
        <v>14</v>
      </c>
      <c r="M92" s="27">
        <f t="shared" si="34"/>
        <v>14</v>
      </c>
      <c r="N92" s="27">
        <f t="shared" si="34"/>
        <v>14</v>
      </c>
      <c r="P92" s="27">
        <f>COUNT(P76:P78,P62:P67,P50:P54)</f>
        <v>14</v>
      </c>
      <c r="U92" s="48"/>
    </row>
    <row r="93" spans="1:21" x14ac:dyDescent="0.2">
      <c r="B93" s="49" t="s">
        <v>419</v>
      </c>
      <c r="C93" s="16">
        <f t="shared" ref="C93:N93" si="35">AVERAGE(C76:C78,C62:C67,C50:C54)</f>
        <v>101.49063571428573</v>
      </c>
      <c r="D93" s="16">
        <f t="shared" si="35"/>
        <v>41.091427857142854</v>
      </c>
      <c r="E93" s="16">
        <f t="shared" si="35"/>
        <v>4.4793571428571433E-2</v>
      </c>
      <c r="F93" s="16">
        <f t="shared" si="35"/>
        <v>7.6835000000000001E-2</v>
      </c>
      <c r="G93" s="16">
        <f t="shared" si="35"/>
        <v>0.26241642857142861</v>
      </c>
      <c r="H93" s="16">
        <f t="shared" si="35"/>
        <v>10.705855714285715</v>
      </c>
      <c r="I93" s="16">
        <f t="shared" si="35"/>
        <v>0.10299000000000001</v>
      </c>
      <c r="J93" s="16">
        <f t="shared" si="35"/>
        <v>48.907699999999991</v>
      </c>
      <c r="K93" s="16">
        <f t="shared" si="35"/>
        <v>8.9414285714285724E-3</v>
      </c>
      <c r="L93" s="16">
        <f t="shared" si="35"/>
        <v>0.27314214285714289</v>
      </c>
      <c r="M93" s="16">
        <f t="shared" si="35"/>
        <v>1.429785714285714E-2</v>
      </c>
      <c r="N93" s="16">
        <f t="shared" si="35"/>
        <v>2.246428571428572E-3</v>
      </c>
      <c r="O93" s="16"/>
      <c r="P93" s="16">
        <f>AVERAGE(P76:P78,P62:P67,P50:P54)</f>
        <v>101.49063571428573</v>
      </c>
      <c r="U93" s="48"/>
    </row>
    <row r="94" spans="1:21" x14ac:dyDescent="0.2">
      <c r="B94" s="49" t="s">
        <v>787</v>
      </c>
      <c r="C94" s="16">
        <f t="shared" ref="C94:N94" si="36">STDEV(C76:C78,C62:C67,C50:C54)</f>
        <v>0.25857084911294437</v>
      </c>
      <c r="D94" s="16">
        <f t="shared" si="36"/>
        <v>0.18103119205003068</v>
      </c>
      <c r="E94" s="16">
        <f t="shared" si="36"/>
        <v>2.9833916065481539E-2</v>
      </c>
      <c r="F94" s="16">
        <f t="shared" si="36"/>
        <v>2.8265747891151813E-2</v>
      </c>
      <c r="G94" s="16">
        <f t="shared" si="36"/>
        <v>8.0887814486593615E-2</v>
      </c>
      <c r="H94" s="16">
        <f t="shared" si="36"/>
        <v>0.51946294211076671</v>
      </c>
      <c r="I94" s="16">
        <f t="shared" si="36"/>
        <v>1.8117075243664807E-2</v>
      </c>
      <c r="J94" s="16">
        <f t="shared" si="36"/>
        <v>0.53125234170705571</v>
      </c>
      <c r="K94" s="16">
        <f t="shared" si="36"/>
        <v>9.2596684249847371E-3</v>
      </c>
      <c r="L94" s="16">
        <f t="shared" si="36"/>
        <v>9.6970387643188896E-2</v>
      </c>
      <c r="M94" s="16">
        <f t="shared" si="36"/>
        <v>7.7566231536186454E-3</v>
      </c>
      <c r="N94" s="16">
        <f t="shared" si="36"/>
        <v>2.8319783982847834E-3</v>
      </c>
      <c r="O94" s="16"/>
      <c r="P94" s="16">
        <f>STDEV(P76:P78,P62:P67,P50:P54)</f>
        <v>0.25857084911294437</v>
      </c>
      <c r="U94" s="48"/>
    </row>
    <row r="95" spans="1:21" x14ac:dyDescent="0.2">
      <c r="B95" s="49" t="s">
        <v>563</v>
      </c>
      <c r="C95" s="16"/>
      <c r="D95" s="16">
        <f t="shared" ref="D95:N95" si="37">D93/D$11</f>
        <v>0.68389625671170096</v>
      </c>
      <c r="E95" s="16">
        <f t="shared" si="37"/>
        <v>5.6062883833764006E-4</v>
      </c>
      <c r="F95" s="16">
        <f t="shared" si="37"/>
        <v>7.5357037495017731E-4</v>
      </c>
      <c r="G95" s="16">
        <f t="shared" si="37"/>
        <v>1.7265351882649578E-3</v>
      </c>
      <c r="H95" s="16">
        <f t="shared" si="37"/>
        <v>0.14901032917843782</v>
      </c>
      <c r="I95" s="16">
        <f t="shared" si="37"/>
        <v>1.4518434563431987E-3</v>
      </c>
      <c r="J95" s="16">
        <f t="shared" si="37"/>
        <v>1.213458083980905</v>
      </c>
      <c r="K95" s="16">
        <f t="shared" si="37"/>
        <v>1.1968277849144248E-4</v>
      </c>
      <c r="L95" s="16">
        <f t="shared" si="37"/>
        <v>4.8706324043613679E-3</v>
      </c>
      <c r="M95" s="16">
        <f t="shared" si="37"/>
        <v>2.3068895890857667E-4</v>
      </c>
      <c r="N95" s="16">
        <f t="shared" si="37"/>
        <v>2.3846576359542993E-5</v>
      </c>
      <c r="O95" s="16"/>
      <c r="P95" s="16">
        <f>SUM(D95:O95)</f>
        <v>2.0561020984470604</v>
      </c>
      <c r="Q95" s="28" t="s">
        <v>564</v>
      </c>
      <c r="U95" s="48"/>
    </row>
    <row r="96" spans="1:21" x14ac:dyDescent="0.2">
      <c r="B96" s="49" t="s">
        <v>565</v>
      </c>
      <c r="C96" s="16"/>
      <c r="D96" s="17">
        <f t="shared" ref="D96:N96" si="38">D95*D$9*D$7</f>
        <v>2.7355850268468038</v>
      </c>
      <c r="E96" s="17">
        <f t="shared" si="38"/>
        <v>2.2425153533505602E-3</v>
      </c>
      <c r="F96" s="17">
        <f t="shared" si="38"/>
        <v>4.5214222497010643E-3</v>
      </c>
      <c r="G96" s="17">
        <f t="shared" si="38"/>
        <v>1.0359211129589747E-2</v>
      </c>
      <c r="H96" s="17">
        <f t="shared" si="38"/>
        <v>0.29802065835687563</v>
      </c>
      <c r="I96" s="17">
        <f t="shared" si="38"/>
        <v>2.9036869126863973E-3</v>
      </c>
      <c r="J96" s="17">
        <f t="shared" si="38"/>
        <v>2.4269161679618101</v>
      </c>
      <c r="K96" s="17">
        <f t="shared" si="38"/>
        <v>2.3936555698288495E-4</v>
      </c>
      <c r="L96" s="17">
        <f t="shared" si="38"/>
        <v>9.7412648087227358E-3</v>
      </c>
      <c r="M96" s="17">
        <f t="shared" si="38"/>
        <v>4.6137791781715334E-4</v>
      </c>
      <c r="N96" s="17">
        <f t="shared" si="38"/>
        <v>4.7693152719085986E-5</v>
      </c>
      <c r="O96" s="17"/>
      <c r="P96" s="16">
        <f>SUM(D96:O96)</f>
        <v>5.4910383902470583</v>
      </c>
      <c r="Q96" s="28" t="s">
        <v>564</v>
      </c>
      <c r="R96" s="27">
        <f>(2*Q97)/P96</f>
        <v>1.4569193350039675</v>
      </c>
      <c r="S96" s="18" t="s">
        <v>566</v>
      </c>
      <c r="U96" s="48"/>
    </row>
    <row r="97" spans="1:21" x14ac:dyDescent="0.2">
      <c r="B97" s="49" t="s">
        <v>428</v>
      </c>
      <c r="D97" s="52">
        <f t="shared" ref="D97:N97" si="39">$R96*D95*D$7</f>
        <v>0.99638167954011403</v>
      </c>
      <c r="E97" s="52">
        <f t="shared" si="39"/>
        <v>8.1679099433492133E-4</v>
      </c>
      <c r="F97" s="52">
        <f t="shared" si="39"/>
        <v>2.1957824991022056E-3</v>
      </c>
      <c r="G97" s="52">
        <f t="shared" si="39"/>
        <v>5.0308449966958643E-3</v>
      </c>
      <c r="H97" s="52">
        <f t="shared" si="39"/>
        <v>0.21709602969537192</v>
      </c>
      <c r="I97" s="52">
        <f t="shared" si="39"/>
        <v>2.1152188029453949E-3</v>
      </c>
      <c r="J97" s="52">
        <f t="shared" si="39"/>
        <v>1.7679105447686487</v>
      </c>
      <c r="K97" s="52">
        <f t="shared" si="39"/>
        <v>1.7436815405117952E-4</v>
      </c>
      <c r="L97" s="52">
        <f t="shared" si="39"/>
        <v>7.0961185236109395E-3</v>
      </c>
      <c r="M97" s="52">
        <f t="shared" si="39"/>
        <v>6.7219040921168225E-4</v>
      </c>
      <c r="N97" s="52">
        <f t="shared" si="39"/>
        <v>6.9485076343733421E-5</v>
      </c>
      <c r="O97" s="52"/>
      <c r="P97" s="52">
        <f>SUM(D97:O97)</f>
        <v>2.9995590534604313</v>
      </c>
      <c r="Q97" s="27">
        <v>4</v>
      </c>
      <c r="R97" s="28" t="s">
        <v>567</v>
      </c>
    </row>
    <row r="98" spans="1:21" s="53" customFormat="1" x14ac:dyDescent="0.2">
      <c r="C98" s="54" t="s">
        <v>429</v>
      </c>
      <c r="D98" s="55">
        <f>J97/(SUM(H97:L97))</f>
        <v>0.88644072810878138</v>
      </c>
      <c r="G98" s="54" t="s">
        <v>681</v>
      </c>
      <c r="H98" s="76">
        <f>J97+H97+I97+L97+G97</f>
        <v>1.9992487567872728</v>
      </c>
      <c r="U98" s="56"/>
    </row>
    <row r="99" spans="1:21" x14ac:dyDescent="0.2">
      <c r="U99" s="48"/>
    </row>
    <row r="100" spans="1:21" s="46" customFormat="1" x14ac:dyDescent="0.2">
      <c r="A100" s="46" t="s">
        <v>413</v>
      </c>
      <c r="B100" s="47" t="s">
        <v>18</v>
      </c>
      <c r="C100" s="46" t="s">
        <v>414</v>
      </c>
      <c r="D100" s="46" t="s">
        <v>4</v>
      </c>
      <c r="E100" s="46" t="s">
        <v>7</v>
      </c>
      <c r="F100" s="46" t="s">
        <v>3</v>
      </c>
      <c r="G100" s="46" t="s">
        <v>8</v>
      </c>
      <c r="H100" s="46" t="s">
        <v>10</v>
      </c>
      <c r="I100" s="46" t="s">
        <v>9</v>
      </c>
      <c r="J100" s="46" t="s">
        <v>2</v>
      </c>
      <c r="K100" s="46" t="s">
        <v>11</v>
      </c>
      <c r="L100" s="46" t="s">
        <v>6</v>
      </c>
      <c r="M100" s="46" t="s">
        <v>1</v>
      </c>
      <c r="N100" s="46" t="s">
        <v>5</v>
      </c>
      <c r="O100" s="46" t="s">
        <v>485</v>
      </c>
      <c r="P100" s="46" t="s">
        <v>12</v>
      </c>
      <c r="Q100" s="46" t="s">
        <v>13</v>
      </c>
      <c r="R100" s="46" t="s">
        <v>14</v>
      </c>
      <c r="S100" s="46" t="s">
        <v>15</v>
      </c>
      <c r="T100" s="46" t="s">
        <v>21</v>
      </c>
      <c r="U100" s="47" t="s">
        <v>22</v>
      </c>
    </row>
    <row r="101" spans="1:21" s="46" customFormat="1" x14ac:dyDescent="0.2">
      <c r="B101" s="26" t="s">
        <v>549</v>
      </c>
      <c r="U101" s="47"/>
    </row>
    <row r="102" spans="1:21" x14ac:dyDescent="0.2">
      <c r="A102" s="27" t="s">
        <v>59</v>
      </c>
      <c r="B102" s="28" t="s">
        <v>60</v>
      </c>
      <c r="C102" s="27">
        <v>101.029</v>
      </c>
      <c r="D102" s="27">
        <v>0.38996999999999998</v>
      </c>
      <c r="E102" s="27">
        <v>0.35156999999999999</v>
      </c>
      <c r="F102" s="27">
        <v>41.686529999999998</v>
      </c>
      <c r="G102" s="27">
        <v>29.657990000000002</v>
      </c>
      <c r="H102" s="27">
        <v>11.599320000000001</v>
      </c>
      <c r="I102" s="27">
        <v>0.10868999999999999</v>
      </c>
      <c r="J102" s="27">
        <v>17.21274</v>
      </c>
      <c r="K102" s="27">
        <v>2.1099999999999999E-3</v>
      </c>
      <c r="L102" s="27">
        <v>2.0080000000000001E-2</v>
      </c>
      <c r="M102" s="27">
        <v>0</v>
      </c>
      <c r="N102" s="27">
        <v>0</v>
      </c>
      <c r="P102" s="27">
        <v>101.029</v>
      </c>
      <c r="Q102" s="27">
        <v>8168</v>
      </c>
      <c r="R102" s="27">
        <v>-398</v>
      </c>
      <c r="S102" s="27">
        <v>-57</v>
      </c>
      <c r="T102" s="27">
        <v>29</v>
      </c>
      <c r="U102" s="48">
        <v>39727.925115740742</v>
      </c>
    </row>
    <row r="103" spans="1:21" x14ac:dyDescent="0.2">
      <c r="A103" s="27" t="s">
        <v>61</v>
      </c>
      <c r="B103" s="28" t="s">
        <v>60</v>
      </c>
      <c r="C103" s="27">
        <v>100.7693</v>
      </c>
      <c r="D103" s="27">
        <v>0.26505000000000001</v>
      </c>
      <c r="E103" s="27">
        <v>0.32229000000000002</v>
      </c>
      <c r="F103" s="27">
        <v>40.776710000000001</v>
      </c>
      <c r="G103" s="27">
        <v>30.828489999999999</v>
      </c>
      <c r="H103" s="27">
        <v>10.83483</v>
      </c>
      <c r="I103" s="27">
        <v>0.10238999999999999</v>
      </c>
      <c r="J103" s="27">
        <v>17.628409999999999</v>
      </c>
      <c r="K103" s="27">
        <v>0</v>
      </c>
      <c r="L103" s="27">
        <v>1.6100000000000001E-3</v>
      </c>
      <c r="M103" s="27">
        <v>9.5600000000000008E-3</v>
      </c>
      <c r="N103" s="27">
        <v>0</v>
      </c>
      <c r="P103" s="27">
        <v>100.7693</v>
      </c>
      <c r="Q103" s="27">
        <v>8142.8</v>
      </c>
      <c r="R103" s="27">
        <v>-398</v>
      </c>
      <c r="S103" s="27">
        <v>-57</v>
      </c>
      <c r="T103" s="27">
        <v>30</v>
      </c>
      <c r="U103" s="48">
        <v>39727.928287037037</v>
      </c>
    </row>
    <row r="104" spans="1:21" x14ac:dyDescent="0.2">
      <c r="A104" s="27" t="s">
        <v>62</v>
      </c>
      <c r="B104" s="28" t="s">
        <v>60</v>
      </c>
      <c r="C104" s="27">
        <v>101.129</v>
      </c>
      <c r="D104" s="27">
        <v>0.32468999999999998</v>
      </c>
      <c r="E104" s="27">
        <v>0.32832</v>
      </c>
      <c r="F104" s="27">
        <v>40.799160000000001</v>
      </c>
      <c r="G104" s="27">
        <v>30.847560000000001</v>
      </c>
      <c r="H104" s="27">
        <v>10.72756</v>
      </c>
      <c r="I104" s="27">
        <v>7.3370000000000005E-2</v>
      </c>
      <c r="J104" s="27">
        <v>18.017130000000002</v>
      </c>
      <c r="K104" s="27">
        <v>0</v>
      </c>
      <c r="L104" s="27">
        <v>0</v>
      </c>
      <c r="M104" s="27">
        <v>5.62E-3</v>
      </c>
      <c r="N104" s="27">
        <v>5.5900000000000004E-3</v>
      </c>
      <c r="P104" s="27">
        <v>101.129</v>
      </c>
      <c r="Q104" s="27">
        <v>8117.5</v>
      </c>
      <c r="R104" s="27">
        <v>-398</v>
      </c>
      <c r="S104" s="27">
        <v>-57</v>
      </c>
      <c r="T104" s="27">
        <v>31</v>
      </c>
      <c r="U104" s="48">
        <v>39727.931284722225</v>
      </c>
    </row>
    <row r="105" spans="1:21" x14ac:dyDescent="0.2">
      <c r="A105" s="27" t="s">
        <v>63</v>
      </c>
      <c r="B105" s="28" t="s">
        <v>60</v>
      </c>
      <c r="C105" s="27">
        <v>100.8322</v>
      </c>
      <c r="D105" s="27">
        <v>0.33067999999999997</v>
      </c>
      <c r="E105" s="27">
        <v>0.31723000000000001</v>
      </c>
      <c r="F105" s="27">
        <v>40.955019999999998</v>
      </c>
      <c r="G105" s="27">
        <v>30.392679999999999</v>
      </c>
      <c r="H105" s="27">
        <v>10.49818</v>
      </c>
      <c r="I105" s="27">
        <v>0.12436999999999999</v>
      </c>
      <c r="J105" s="27">
        <v>18.188079999999999</v>
      </c>
      <c r="K105" s="27">
        <v>1.265E-2</v>
      </c>
      <c r="L105" s="27">
        <v>7.9500000000000005E-3</v>
      </c>
      <c r="M105" s="27">
        <v>0</v>
      </c>
      <c r="N105" s="27">
        <v>5.3800000000000002E-3</v>
      </c>
      <c r="P105" s="27">
        <v>100.8322</v>
      </c>
      <c r="Q105" s="27">
        <v>8092.3</v>
      </c>
      <c r="R105" s="27">
        <v>-398</v>
      </c>
      <c r="S105" s="27">
        <v>-57</v>
      </c>
      <c r="T105" s="27">
        <v>32</v>
      </c>
      <c r="U105" s="48">
        <v>39727.934305555558</v>
      </c>
    </row>
    <row r="106" spans="1:21" x14ac:dyDescent="0.2">
      <c r="A106" s="27" t="s">
        <v>64</v>
      </c>
      <c r="B106" s="28" t="s">
        <v>60</v>
      </c>
      <c r="C106" s="27">
        <v>100.428</v>
      </c>
      <c r="D106" s="27">
        <v>0.40650999999999998</v>
      </c>
      <c r="E106" s="27">
        <v>0.31167</v>
      </c>
      <c r="F106" s="27">
        <v>39.878709999999998</v>
      </c>
      <c r="G106" s="27">
        <v>30.39564</v>
      </c>
      <c r="H106" s="27">
        <v>12.37776</v>
      </c>
      <c r="I106" s="27">
        <v>0.11797000000000001</v>
      </c>
      <c r="J106" s="27">
        <v>16.923390000000001</v>
      </c>
      <c r="K106" s="27">
        <v>9.1199999999999996E-3</v>
      </c>
      <c r="L106" s="27">
        <v>3.8E-3</v>
      </c>
      <c r="M106" s="27">
        <v>3.4399999999999999E-3</v>
      </c>
      <c r="N106" s="27">
        <v>0</v>
      </c>
      <c r="P106" s="27">
        <v>100.428</v>
      </c>
      <c r="Q106" s="27">
        <v>8067</v>
      </c>
      <c r="R106" s="27">
        <v>-398</v>
      </c>
      <c r="S106" s="27">
        <v>-57</v>
      </c>
      <c r="T106" s="27">
        <v>33</v>
      </c>
      <c r="U106" s="48">
        <v>39727.937314814815</v>
      </c>
    </row>
    <row r="107" spans="1:21" x14ac:dyDescent="0.2">
      <c r="A107" s="27" t="s">
        <v>65</v>
      </c>
      <c r="B107" s="28" t="s">
        <v>66</v>
      </c>
      <c r="C107" s="27">
        <v>101.4414</v>
      </c>
      <c r="D107" s="27">
        <v>0.32351000000000002</v>
      </c>
      <c r="E107" s="27">
        <v>0.35931999999999997</v>
      </c>
      <c r="F107" s="27">
        <v>39.606769999999997</v>
      </c>
      <c r="G107" s="27">
        <v>31.889040000000001</v>
      </c>
      <c r="H107" s="27">
        <v>12.515930000000001</v>
      </c>
      <c r="I107" s="27">
        <v>0.11581</v>
      </c>
      <c r="J107" s="27">
        <v>16.56448</v>
      </c>
      <c r="K107" s="27">
        <v>0</v>
      </c>
      <c r="L107" s="27">
        <v>3.9829999999999997E-2</v>
      </c>
      <c r="M107" s="27">
        <v>2.6290000000000001E-2</v>
      </c>
      <c r="N107" s="27">
        <v>4.4999999999999999E-4</v>
      </c>
      <c r="P107" s="27">
        <v>101.4414</v>
      </c>
      <c r="Q107" s="27">
        <v>8066</v>
      </c>
      <c r="R107" s="27">
        <v>-263</v>
      </c>
      <c r="S107" s="27">
        <v>-57</v>
      </c>
      <c r="T107" s="27">
        <v>34</v>
      </c>
      <c r="U107" s="48">
        <v>39727.940358796295</v>
      </c>
    </row>
    <row r="108" spans="1:21" x14ac:dyDescent="0.2">
      <c r="A108" s="27" t="s">
        <v>67</v>
      </c>
      <c r="B108" s="28" t="s">
        <v>66</v>
      </c>
      <c r="C108" s="27">
        <v>100.9845</v>
      </c>
      <c r="D108" s="27">
        <v>0.33563999999999999</v>
      </c>
      <c r="E108" s="27">
        <v>0.31551000000000001</v>
      </c>
      <c r="F108" s="27">
        <v>39.229930000000003</v>
      </c>
      <c r="G108" s="27">
        <v>32.308599999999998</v>
      </c>
      <c r="H108" s="27">
        <v>11.44257</v>
      </c>
      <c r="I108" s="27">
        <v>0.11237999999999999</v>
      </c>
      <c r="J108" s="27">
        <v>17.21491</v>
      </c>
      <c r="K108" s="27">
        <v>0</v>
      </c>
      <c r="L108" s="27">
        <v>0</v>
      </c>
      <c r="M108" s="27">
        <v>1.477E-2</v>
      </c>
      <c r="N108" s="27">
        <v>1.0160000000000001E-2</v>
      </c>
      <c r="P108" s="27">
        <v>100.9845</v>
      </c>
      <c r="Q108" s="27">
        <v>8057.3</v>
      </c>
      <c r="R108" s="27">
        <v>-255.3</v>
      </c>
      <c r="S108" s="27">
        <v>-57</v>
      </c>
      <c r="T108" s="27">
        <v>35</v>
      </c>
      <c r="U108" s="48">
        <v>39727.943553240744</v>
      </c>
    </row>
    <row r="109" spans="1:21" x14ac:dyDescent="0.2">
      <c r="A109" s="27" t="s">
        <v>68</v>
      </c>
      <c r="B109" s="28" t="s">
        <v>66</v>
      </c>
      <c r="C109" s="27">
        <v>100.5294</v>
      </c>
      <c r="D109" s="27">
        <v>0.26607999999999998</v>
      </c>
      <c r="E109" s="27">
        <v>0.34294000000000002</v>
      </c>
      <c r="F109" s="27">
        <v>39.17548</v>
      </c>
      <c r="G109" s="27">
        <v>31.774819999999998</v>
      </c>
      <c r="H109" s="27">
        <v>12.16849</v>
      </c>
      <c r="I109" s="27">
        <v>9.2109999999999997E-2</v>
      </c>
      <c r="J109" s="27">
        <v>16.683160000000001</v>
      </c>
      <c r="K109" s="27">
        <v>0</v>
      </c>
      <c r="L109" s="27">
        <v>1.5910000000000001E-2</v>
      </c>
      <c r="M109" s="27">
        <v>1.043E-2</v>
      </c>
      <c r="N109" s="27">
        <v>0</v>
      </c>
      <c r="P109" s="27">
        <v>100.5294</v>
      </c>
      <c r="Q109" s="27">
        <v>8048.7</v>
      </c>
      <c r="R109" s="27">
        <v>-247.7</v>
      </c>
      <c r="S109" s="27">
        <v>-57</v>
      </c>
      <c r="T109" s="27">
        <v>36</v>
      </c>
      <c r="U109" s="48">
        <v>39727.946585648147</v>
      </c>
    </row>
    <row r="110" spans="1:21" x14ac:dyDescent="0.2">
      <c r="A110" s="27" t="s">
        <v>69</v>
      </c>
      <c r="B110" s="28" t="s">
        <v>66</v>
      </c>
      <c r="C110" s="27">
        <v>100.5979</v>
      </c>
      <c r="D110" s="27">
        <v>0.31744</v>
      </c>
      <c r="E110" s="27">
        <v>0.41649999999999998</v>
      </c>
      <c r="F110" s="27">
        <v>38.157159999999998</v>
      </c>
      <c r="G110" s="27">
        <v>31.478870000000001</v>
      </c>
      <c r="H110" s="27">
        <v>15.324619999999999</v>
      </c>
      <c r="I110" s="27">
        <v>0.10187</v>
      </c>
      <c r="J110" s="27">
        <v>14.712429999999999</v>
      </c>
      <c r="K110" s="27">
        <v>0</v>
      </c>
      <c r="L110" s="27">
        <v>6.9409999999999999E-2</v>
      </c>
      <c r="M110" s="27">
        <v>1.5980000000000001E-2</v>
      </c>
      <c r="N110" s="27">
        <v>3.5999999999999999E-3</v>
      </c>
      <c r="P110" s="27">
        <v>100.5979</v>
      </c>
      <c r="Q110" s="27">
        <v>8040</v>
      </c>
      <c r="R110" s="27">
        <v>-240</v>
      </c>
      <c r="S110" s="27">
        <v>-57</v>
      </c>
      <c r="T110" s="27">
        <v>37</v>
      </c>
      <c r="U110" s="48">
        <v>39727.949606481481</v>
      </c>
    </row>
    <row r="111" spans="1:21" x14ac:dyDescent="0.2">
      <c r="A111" s="27" t="s">
        <v>70</v>
      </c>
      <c r="B111" s="28" t="s">
        <v>66</v>
      </c>
      <c r="C111" s="27">
        <v>100.5986</v>
      </c>
      <c r="D111" s="27">
        <v>0.26191999999999999</v>
      </c>
      <c r="E111" s="27">
        <v>0.39849000000000001</v>
      </c>
      <c r="F111" s="27">
        <v>37.905859999999997</v>
      </c>
      <c r="G111" s="27">
        <v>30.90157</v>
      </c>
      <c r="H111" s="27">
        <v>17.83747</v>
      </c>
      <c r="I111" s="27">
        <v>0.14219999999999999</v>
      </c>
      <c r="J111" s="27">
        <v>13.08629</v>
      </c>
      <c r="K111" s="27">
        <v>1.7999999999999999E-2</v>
      </c>
      <c r="L111" s="27">
        <v>2.3439999999999999E-2</v>
      </c>
      <c r="M111" s="27">
        <v>2.0469999999999999E-2</v>
      </c>
      <c r="N111" s="27">
        <v>2.9099999999999998E-3</v>
      </c>
      <c r="P111" s="27">
        <v>100.5986</v>
      </c>
      <c r="Q111" s="27">
        <v>8031.3</v>
      </c>
      <c r="R111" s="27">
        <v>-232.3</v>
      </c>
      <c r="S111" s="27">
        <v>-57</v>
      </c>
      <c r="T111" s="27">
        <v>38</v>
      </c>
      <c r="U111" s="48">
        <v>39727.952638888892</v>
      </c>
    </row>
    <row r="112" spans="1:21" x14ac:dyDescent="0.2">
      <c r="A112" s="27" t="s">
        <v>71</v>
      </c>
      <c r="B112" s="28" t="s">
        <v>66</v>
      </c>
      <c r="C112" s="27">
        <v>100.3822</v>
      </c>
      <c r="D112" s="27">
        <v>0.29918</v>
      </c>
      <c r="E112" s="27">
        <v>0.43947999999999998</v>
      </c>
      <c r="F112" s="27">
        <v>36.291089999999997</v>
      </c>
      <c r="G112" s="27">
        <v>31.198550000000001</v>
      </c>
      <c r="H112" s="27">
        <v>20.760670000000001</v>
      </c>
      <c r="I112" s="27">
        <v>8.763E-2</v>
      </c>
      <c r="J112" s="27">
        <v>11.23348</v>
      </c>
      <c r="K112" s="27">
        <v>7.6899999999999998E-3</v>
      </c>
      <c r="L112" s="27">
        <v>4.6109999999999998E-2</v>
      </c>
      <c r="M112" s="27">
        <v>1.8370000000000001E-2</v>
      </c>
      <c r="N112" s="27">
        <v>0</v>
      </c>
      <c r="P112" s="27">
        <v>100.3822</v>
      </c>
      <c r="Q112" s="27">
        <v>8022.7</v>
      </c>
      <c r="R112" s="27">
        <v>-224.7</v>
      </c>
      <c r="S112" s="27">
        <v>-57</v>
      </c>
      <c r="T112" s="27">
        <v>39</v>
      </c>
      <c r="U112" s="48">
        <v>39727.955659722225</v>
      </c>
    </row>
    <row r="113" spans="1:21" x14ac:dyDescent="0.2">
      <c r="A113" s="27" t="s">
        <v>72</v>
      </c>
      <c r="B113" s="28" t="s">
        <v>66</v>
      </c>
      <c r="C113" s="27">
        <v>99.295609999999996</v>
      </c>
      <c r="D113" s="27">
        <v>13.43913</v>
      </c>
      <c r="E113" s="27">
        <v>0.37302000000000002</v>
      </c>
      <c r="F113" s="27">
        <v>20.538650000000001</v>
      </c>
      <c r="G113" s="27">
        <v>20.38843</v>
      </c>
      <c r="H113" s="27">
        <v>23.62961</v>
      </c>
      <c r="I113" s="27">
        <v>0.13558999999999999</v>
      </c>
      <c r="J113" s="27">
        <v>20.508189999999999</v>
      </c>
      <c r="K113" s="27">
        <v>0</v>
      </c>
      <c r="L113" s="27">
        <v>0.17946999999999999</v>
      </c>
      <c r="M113" s="27">
        <v>0.10352</v>
      </c>
      <c r="N113" s="27">
        <v>0</v>
      </c>
      <c r="P113" s="27">
        <v>99.295609999999996</v>
      </c>
      <c r="Q113" s="27">
        <v>8014</v>
      </c>
      <c r="R113" s="27">
        <v>-217</v>
      </c>
      <c r="S113" s="27">
        <v>-57</v>
      </c>
      <c r="T113" s="27">
        <v>40</v>
      </c>
      <c r="U113" s="48">
        <v>39727.958680555559</v>
      </c>
    </row>
    <row r="114" spans="1:21" x14ac:dyDescent="0.2">
      <c r="A114" s="27" t="s">
        <v>83</v>
      </c>
      <c r="B114" s="28" t="s">
        <v>82</v>
      </c>
      <c r="C114" s="27">
        <v>100.39490000000001</v>
      </c>
      <c r="D114" s="27">
        <v>0.33511000000000002</v>
      </c>
      <c r="E114" s="27">
        <v>0.31553999999999999</v>
      </c>
      <c r="F114" s="27">
        <v>39.915889999999997</v>
      </c>
      <c r="G114" s="27">
        <v>30.920929999999998</v>
      </c>
      <c r="H114" s="27">
        <v>11.10037</v>
      </c>
      <c r="I114" s="27">
        <v>0.11616</v>
      </c>
      <c r="J114" s="27">
        <v>17.668430000000001</v>
      </c>
      <c r="K114" s="27">
        <v>0</v>
      </c>
      <c r="L114" s="27">
        <v>7.6999999999999996E-4</v>
      </c>
      <c r="M114" s="27">
        <v>1.805E-2</v>
      </c>
      <c r="N114" s="27">
        <v>3.5999999999999999E-3</v>
      </c>
      <c r="P114" s="27">
        <v>100.39490000000001</v>
      </c>
      <c r="Q114" s="27">
        <v>7315</v>
      </c>
      <c r="R114" s="27">
        <v>191</v>
      </c>
      <c r="S114" s="27">
        <v>-55</v>
      </c>
      <c r="T114" s="27">
        <v>49</v>
      </c>
      <c r="U114" s="48">
        <v>39727.986307870371</v>
      </c>
    </row>
    <row r="115" spans="1:21" x14ac:dyDescent="0.2">
      <c r="A115" s="27" t="s">
        <v>84</v>
      </c>
      <c r="B115" s="28" t="s">
        <v>82</v>
      </c>
      <c r="C115" s="27">
        <v>100.9645</v>
      </c>
      <c r="D115" s="27">
        <v>0.35053000000000001</v>
      </c>
      <c r="E115" s="27">
        <v>0.31259999999999999</v>
      </c>
      <c r="F115" s="27">
        <v>40.135039999999996</v>
      </c>
      <c r="G115" s="27">
        <v>31.10444</v>
      </c>
      <c r="H115" s="27">
        <v>11.06743</v>
      </c>
      <c r="I115" s="27">
        <v>9.5710000000000003E-2</v>
      </c>
      <c r="J115" s="27">
        <v>17.88448</v>
      </c>
      <c r="K115" s="27">
        <v>5.1500000000000001E-3</v>
      </c>
      <c r="L115" s="27">
        <v>5.5199999999999997E-3</v>
      </c>
      <c r="M115" s="27">
        <v>3.5500000000000002E-3</v>
      </c>
      <c r="N115" s="27">
        <v>0</v>
      </c>
      <c r="P115" s="27">
        <v>100.9645</v>
      </c>
      <c r="Q115" s="27">
        <v>7315</v>
      </c>
      <c r="R115" s="27">
        <v>182</v>
      </c>
      <c r="S115" s="27">
        <v>-55</v>
      </c>
      <c r="T115" s="27">
        <v>50</v>
      </c>
      <c r="U115" s="48">
        <v>39727.989351851851</v>
      </c>
    </row>
    <row r="116" spans="1:21" x14ac:dyDescent="0.2">
      <c r="A116" s="27" t="s">
        <v>85</v>
      </c>
      <c r="B116" s="28" t="s">
        <v>82</v>
      </c>
      <c r="C116" s="27">
        <v>101.09480000000001</v>
      </c>
      <c r="D116" s="27">
        <v>0.32094</v>
      </c>
      <c r="E116" s="27">
        <v>0.31591000000000002</v>
      </c>
      <c r="F116" s="27">
        <v>40.105029999999999</v>
      </c>
      <c r="G116" s="27">
        <v>31.179929999999999</v>
      </c>
      <c r="H116" s="27">
        <v>11.115589999999999</v>
      </c>
      <c r="I116" s="27">
        <v>0.12230000000000001</v>
      </c>
      <c r="J116" s="27">
        <v>17.909120000000001</v>
      </c>
      <c r="K116" s="27">
        <v>2.2100000000000002E-3</v>
      </c>
      <c r="L116" s="27">
        <v>0</v>
      </c>
      <c r="M116" s="27">
        <v>1.7500000000000002E-2</v>
      </c>
      <c r="N116" s="27">
        <v>6.3E-3</v>
      </c>
      <c r="P116" s="27">
        <v>101.09480000000001</v>
      </c>
      <c r="Q116" s="27">
        <v>7315</v>
      </c>
      <c r="R116" s="27">
        <v>173</v>
      </c>
      <c r="S116" s="27">
        <v>-55</v>
      </c>
      <c r="T116" s="27">
        <v>51</v>
      </c>
      <c r="U116" s="48">
        <v>39727.992384259262</v>
      </c>
    </row>
    <row r="117" spans="1:21" x14ac:dyDescent="0.2">
      <c r="A117" s="27" t="s">
        <v>86</v>
      </c>
      <c r="B117" s="28" t="s">
        <v>82</v>
      </c>
      <c r="C117" s="27">
        <v>101.0903</v>
      </c>
      <c r="D117" s="27">
        <v>0.23185</v>
      </c>
      <c r="E117" s="27">
        <v>0.31609999999999999</v>
      </c>
      <c r="F117" s="27">
        <v>40.100819999999999</v>
      </c>
      <c r="G117" s="27">
        <v>31.16883</v>
      </c>
      <c r="H117" s="27">
        <v>11.178879999999999</v>
      </c>
      <c r="I117" s="27">
        <v>0.10438</v>
      </c>
      <c r="J117" s="27">
        <v>17.945699999999999</v>
      </c>
      <c r="K117" s="27">
        <v>3.0509999999999999E-2</v>
      </c>
      <c r="L117" s="27">
        <v>1.047E-2</v>
      </c>
      <c r="M117" s="27">
        <v>2.7399999999999998E-3</v>
      </c>
      <c r="N117" s="27">
        <v>0</v>
      </c>
      <c r="P117" s="27">
        <v>101.0903</v>
      </c>
      <c r="Q117" s="27">
        <v>7315</v>
      </c>
      <c r="R117" s="27">
        <v>164</v>
      </c>
      <c r="S117" s="27">
        <v>-55</v>
      </c>
      <c r="T117" s="27">
        <v>52</v>
      </c>
      <c r="U117" s="48">
        <v>39727.995381944442</v>
      </c>
    </row>
    <row r="118" spans="1:21" x14ac:dyDescent="0.2">
      <c r="A118" s="27" t="s">
        <v>92</v>
      </c>
      <c r="B118" s="28" t="s">
        <v>93</v>
      </c>
      <c r="C118" s="27">
        <v>100.13200000000001</v>
      </c>
      <c r="D118" s="27">
        <v>0.24847</v>
      </c>
      <c r="E118" s="27">
        <v>0.42742999999999998</v>
      </c>
      <c r="F118" s="27">
        <v>38.892699999999998</v>
      </c>
      <c r="G118" s="27">
        <v>28.670300000000001</v>
      </c>
      <c r="H118" s="27">
        <v>20.040089999999999</v>
      </c>
      <c r="I118" s="27">
        <v>0.1384</v>
      </c>
      <c r="J118" s="27">
        <v>11.69064</v>
      </c>
      <c r="K118" s="27">
        <v>5.0699999999999999E-3</v>
      </c>
      <c r="L118" s="27">
        <v>1.8960000000000001E-2</v>
      </c>
      <c r="M118" s="27">
        <v>0</v>
      </c>
      <c r="N118" s="27">
        <v>0</v>
      </c>
      <c r="P118" s="27">
        <v>100.13200000000001</v>
      </c>
      <c r="Q118" s="27">
        <v>7461</v>
      </c>
      <c r="R118" s="27">
        <v>-1290</v>
      </c>
      <c r="S118" s="27">
        <v>-60</v>
      </c>
      <c r="T118" s="27">
        <v>57</v>
      </c>
      <c r="U118" s="48">
        <v>39728.010798611111</v>
      </c>
    </row>
    <row r="119" spans="1:21" x14ac:dyDescent="0.2">
      <c r="A119" s="27" t="s">
        <v>94</v>
      </c>
      <c r="B119" s="28" t="s">
        <v>93</v>
      </c>
      <c r="C119" s="27">
        <v>100.20099999999999</v>
      </c>
      <c r="D119" s="27">
        <v>0.23844000000000001</v>
      </c>
      <c r="E119" s="27">
        <v>0.31563000000000002</v>
      </c>
      <c r="F119" s="27">
        <v>40.174900000000001</v>
      </c>
      <c r="G119" s="27">
        <v>29.406860000000002</v>
      </c>
      <c r="H119" s="27">
        <v>14.989000000000001</v>
      </c>
      <c r="I119" s="27">
        <v>8.1570000000000004E-2</v>
      </c>
      <c r="J119" s="27">
        <v>14.968059999999999</v>
      </c>
      <c r="K119" s="27">
        <v>0</v>
      </c>
      <c r="L119" s="27">
        <v>1.66E-3</v>
      </c>
      <c r="M119" s="27">
        <v>2.4920000000000001E-2</v>
      </c>
      <c r="N119" s="27">
        <v>0</v>
      </c>
      <c r="P119" s="27">
        <v>100.20099999999999</v>
      </c>
      <c r="Q119" s="27">
        <v>7485</v>
      </c>
      <c r="R119" s="27">
        <v>-1289.7</v>
      </c>
      <c r="S119" s="27">
        <v>-60</v>
      </c>
      <c r="T119" s="27">
        <v>58</v>
      </c>
      <c r="U119" s="48">
        <v>39728.014016203706</v>
      </c>
    </row>
    <row r="120" spans="1:21" x14ac:dyDescent="0.2">
      <c r="A120" s="27" t="s">
        <v>95</v>
      </c>
      <c r="B120" s="28" t="s">
        <v>93</v>
      </c>
      <c r="C120" s="27">
        <v>100.4081</v>
      </c>
      <c r="D120" s="27">
        <v>0.21179999999999999</v>
      </c>
      <c r="E120" s="27">
        <v>0.33967000000000003</v>
      </c>
      <c r="F120" s="27">
        <v>40.945169999999997</v>
      </c>
      <c r="G120" s="27">
        <v>29.335840000000001</v>
      </c>
      <c r="H120" s="27">
        <v>13.489409999999999</v>
      </c>
      <c r="I120" s="27">
        <v>0.10265000000000001</v>
      </c>
      <c r="J120" s="27">
        <v>15.9618</v>
      </c>
      <c r="K120" s="27">
        <v>5.1000000000000004E-3</v>
      </c>
      <c r="L120" s="27">
        <v>4.3299999999999996E-3</v>
      </c>
      <c r="M120" s="27">
        <v>1.238E-2</v>
      </c>
      <c r="N120" s="27">
        <v>0</v>
      </c>
      <c r="P120" s="27">
        <v>100.4081</v>
      </c>
      <c r="Q120" s="27">
        <v>7509</v>
      </c>
      <c r="R120" s="27">
        <v>-1289.3</v>
      </c>
      <c r="S120" s="27">
        <v>-60</v>
      </c>
      <c r="T120" s="27">
        <v>59</v>
      </c>
      <c r="U120" s="48">
        <v>39728.017071759263</v>
      </c>
    </row>
    <row r="121" spans="1:21" x14ac:dyDescent="0.2">
      <c r="A121" s="27" t="s">
        <v>96</v>
      </c>
      <c r="B121" s="28" t="s">
        <v>93</v>
      </c>
      <c r="C121" s="27">
        <v>100.0797</v>
      </c>
      <c r="D121" s="27">
        <v>1.13212</v>
      </c>
      <c r="E121" s="27">
        <v>0.95516999999999996</v>
      </c>
      <c r="F121" s="27">
        <v>38.6188</v>
      </c>
      <c r="G121" s="27">
        <v>29.781939999999999</v>
      </c>
      <c r="H121" s="27">
        <v>13.59501</v>
      </c>
      <c r="I121" s="27">
        <v>0.13167000000000001</v>
      </c>
      <c r="J121" s="27">
        <v>15.769</v>
      </c>
      <c r="K121" s="27">
        <v>0</v>
      </c>
      <c r="L121" s="27">
        <v>7.9659999999999995E-2</v>
      </c>
      <c r="M121" s="27">
        <v>1.635E-2</v>
      </c>
      <c r="N121" s="27">
        <v>0</v>
      </c>
      <c r="P121" s="27">
        <v>100.0797</v>
      </c>
      <c r="Q121" s="27">
        <v>7533</v>
      </c>
      <c r="R121" s="27">
        <v>-1289</v>
      </c>
      <c r="S121" s="27">
        <v>-60</v>
      </c>
      <c r="T121" s="27">
        <v>60</v>
      </c>
      <c r="U121" s="48">
        <v>39728.020104166666</v>
      </c>
    </row>
    <row r="122" spans="1:21" s="37" customFormat="1" x14ac:dyDescent="0.2">
      <c r="B122" s="40" t="s">
        <v>418</v>
      </c>
      <c r="C122" s="37">
        <f>COUNT(C102:C121)</f>
        <v>20</v>
      </c>
      <c r="D122" s="37">
        <f t="shared" ref="D122:N122" si="40">COUNT(D102:D121)</f>
        <v>20</v>
      </c>
      <c r="E122" s="37">
        <f t="shared" si="40"/>
        <v>20</v>
      </c>
      <c r="F122" s="37">
        <f t="shared" si="40"/>
        <v>20</v>
      </c>
      <c r="G122" s="37">
        <f t="shared" si="40"/>
        <v>20</v>
      </c>
      <c r="H122" s="37">
        <f t="shared" si="40"/>
        <v>20</v>
      </c>
      <c r="I122" s="37">
        <f t="shared" si="40"/>
        <v>20</v>
      </c>
      <c r="J122" s="37">
        <f t="shared" si="40"/>
        <v>20</v>
      </c>
      <c r="K122" s="37">
        <f t="shared" si="40"/>
        <v>20</v>
      </c>
      <c r="L122" s="37">
        <f t="shared" si="40"/>
        <v>20</v>
      </c>
      <c r="M122" s="37">
        <f t="shared" si="40"/>
        <v>20</v>
      </c>
      <c r="N122" s="37">
        <f t="shared" si="40"/>
        <v>20</v>
      </c>
      <c r="U122" s="38"/>
    </row>
    <row r="123" spans="1:21" s="37" customFormat="1" x14ac:dyDescent="0.2">
      <c r="B123" s="40" t="s">
        <v>419</v>
      </c>
      <c r="C123" s="39">
        <f>AVERAGE(C102:C121)</f>
        <v>100.61912050000002</v>
      </c>
      <c r="D123" s="39">
        <f t="shared" ref="D123:M123" si="41">AVERAGE(D102:D121)</f>
        <v>1.0014530000000001</v>
      </c>
      <c r="E123" s="39">
        <f t="shared" si="41"/>
        <v>0.37871949999999999</v>
      </c>
      <c r="F123" s="39">
        <f t="shared" si="41"/>
        <v>38.694471</v>
      </c>
      <c r="G123" s="39">
        <f t="shared" si="41"/>
        <v>30.181565499999998</v>
      </c>
      <c r="H123" s="39">
        <f t="shared" si="41"/>
        <v>13.814639500000002</v>
      </c>
      <c r="I123" s="39">
        <f t="shared" si="41"/>
        <v>0.110361</v>
      </c>
      <c r="J123" s="39">
        <f t="shared" si="41"/>
        <v>16.388495999999996</v>
      </c>
      <c r="K123" s="39">
        <f t="shared" si="41"/>
        <v>4.8805000000000003E-3</v>
      </c>
      <c r="L123" s="39">
        <f t="shared" si="41"/>
        <v>2.6449E-2</v>
      </c>
      <c r="M123" s="39">
        <f t="shared" si="41"/>
        <v>1.6197E-2</v>
      </c>
      <c r="N123" s="39">
        <f t="shared" ref="N123" si="42">AVERAGE(N102:N121)</f>
        <v>1.8995000000000001E-3</v>
      </c>
      <c r="O123" s="39"/>
      <c r="U123" s="38"/>
    </row>
    <row r="124" spans="1:21" s="37" customFormat="1" x14ac:dyDescent="0.2">
      <c r="B124" s="40" t="s">
        <v>787</v>
      </c>
      <c r="C124" s="39">
        <f t="shared" ref="C124:N124" si="43">STDEV(C102:C121)</f>
        <v>0.48797641237725797</v>
      </c>
      <c r="D124" s="39">
        <f t="shared" si="43"/>
        <v>2.9338179498216639</v>
      </c>
      <c r="E124" s="39">
        <f t="shared" si="43"/>
        <v>0.14185524792158632</v>
      </c>
      <c r="F124" s="39">
        <f t="shared" si="43"/>
        <v>4.4529017898928229</v>
      </c>
      <c r="G124" s="39">
        <f t="shared" si="43"/>
        <v>2.4865404358613237</v>
      </c>
      <c r="H124" s="39">
        <f t="shared" si="43"/>
        <v>3.8311997205251931</v>
      </c>
      <c r="I124" s="39">
        <f t="shared" si="43"/>
        <v>1.8987435430055495E-2</v>
      </c>
      <c r="J124" s="39">
        <f t="shared" si="43"/>
        <v>2.2909562522332085</v>
      </c>
      <c r="K124" s="39">
        <f t="shared" si="43"/>
        <v>7.8417945549539396E-3</v>
      </c>
      <c r="L124" s="39">
        <f t="shared" si="43"/>
        <v>4.2859738548211568E-2</v>
      </c>
      <c r="M124" s="39">
        <f t="shared" si="43"/>
        <v>2.2157381828042864E-2</v>
      </c>
      <c r="N124" s="39">
        <f t="shared" si="43"/>
        <v>2.9516872516543737E-3</v>
      </c>
      <c r="O124" s="39"/>
      <c r="U124" s="38"/>
    </row>
    <row r="125" spans="1:21" x14ac:dyDescent="0.2">
      <c r="B125" s="49" t="s">
        <v>563</v>
      </c>
      <c r="C125" s="16"/>
      <c r="D125" s="16">
        <f t="shared" ref="D125:N125" si="44">D123/D$11</f>
        <v>1.6667465544243674E-2</v>
      </c>
      <c r="E125" s="16">
        <f t="shared" si="44"/>
        <v>4.739989837143987E-3</v>
      </c>
      <c r="F125" s="16">
        <f t="shared" si="44"/>
        <v>0.37950162061519827</v>
      </c>
      <c r="G125" s="16">
        <f t="shared" si="44"/>
        <v>0.19857573383020743</v>
      </c>
      <c r="H125" s="16">
        <f t="shared" si="44"/>
        <v>0.19228019079592021</v>
      </c>
      <c r="I125" s="16">
        <f t="shared" si="44"/>
        <v>1.5557519728662172E-3</v>
      </c>
      <c r="J125" s="16">
        <f t="shared" si="44"/>
        <v>0.40661803674040542</v>
      </c>
      <c r="K125" s="16">
        <f t="shared" si="44"/>
        <v>6.5326451557635323E-5</v>
      </c>
      <c r="L125" s="16">
        <f t="shared" si="44"/>
        <v>4.71634860572688E-4</v>
      </c>
      <c r="M125" s="16">
        <f t="shared" si="44"/>
        <v>2.6133070362287578E-4</v>
      </c>
      <c r="N125" s="16">
        <f t="shared" si="44"/>
        <v>2.0163815743380817E-5</v>
      </c>
      <c r="O125" s="16"/>
      <c r="Q125" s="28" t="s">
        <v>564</v>
      </c>
      <c r="U125" s="48"/>
    </row>
    <row r="126" spans="1:21" x14ac:dyDescent="0.2">
      <c r="B126" s="49" t="s">
        <v>565</v>
      </c>
      <c r="C126" s="16"/>
      <c r="D126" s="17">
        <f t="shared" ref="D126:M126" si="45">D125*D$9*D$7</f>
        <v>6.6669862176974695E-2</v>
      </c>
      <c r="E126" s="17">
        <f t="shared" si="45"/>
        <v>1.8959959348575948E-2</v>
      </c>
      <c r="F126" s="17">
        <f t="shared" si="45"/>
        <v>2.2770097236911897</v>
      </c>
      <c r="G126" s="17">
        <f t="shared" si="45"/>
        <v>1.1914544029812446</v>
      </c>
      <c r="H126" s="17">
        <f t="shared" si="45"/>
        <v>0.38456038159184042</v>
      </c>
      <c r="I126" s="17">
        <f t="shared" si="45"/>
        <v>3.1115039457324345E-3</v>
      </c>
      <c r="J126" s="17">
        <f t="shared" si="45"/>
        <v>0.81323607348081084</v>
      </c>
      <c r="K126" s="17">
        <f t="shared" si="45"/>
        <v>1.3065290311527065E-4</v>
      </c>
      <c r="L126" s="17">
        <f t="shared" si="45"/>
        <v>9.43269721145376E-4</v>
      </c>
      <c r="M126" s="17">
        <f t="shared" si="45"/>
        <v>5.2266140724575156E-4</v>
      </c>
      <c r="N126" s="17"/>
      <c r="O126" s="16">
        <f>SUM(D126:N126)</f>
        <v>4.7565984912478747</v>
      </c>
      <c r="Q126" s="28" t="s">
        <v>564</v>
      </c>
      <c r="R126" s="27">
        <f>(2*Q127)/O126</f>
        <v>1.6818741406742599</v>
      </c>
      <c r="S126" s="18" t="s">
        <v>566</v>
      </c>
      <c r="U126" s="48"/>
    </row>
    <row r="127" spans="1:21" x14ac:dyDescent="0.2">
      <c r="B127" s="49" t="s">
        <v>428</v>
      </c>
      <c r="D127" s="52">
        <f t="shared" ref="D127:M127" si="46">$R126*D125*D$7</f>
        <v>2.8032579289442663E-2</v>
      </c>
      <c r="E127" s="52">
        <f t="shared" si="46"/>
        <v>7.9720663341512673E-3</v>
      </c>
      <c r="F127" s="52">
        <f t="shared" si="46"/>
        <v>1.2765479241133511</v>
      </c>
      <c r="G127" s="52">
        <f t="shared" si="46"/>
        <v>0.66795878338888137</v>
      </c>
      <c r="H127" s="52">
        <f t="shared" si="46"/>
        <v>0.32339108066357103</v>
      </c>
      <c r="I127" s="52">
        <f t="shared" si="46"/>
        <v>2.6165790124666535E-3</v>
      </c>
      <c r="J127" s="52">
        <f t="shared" si="46"/>
        <v>0.68388036112542405</v>
      </c>
      <c r="K127" s="52">
        <f t="shared" si="46"/>
        <v>1.0987086957679657E-4</v>
      </c>
      <c r="L127" s="52">
        <f t="shared" si="46"/>
        <v>7.9323047583771398E-4</v>
      </c>
      <c r="M127" s="52">
        <f t="shared" si="46"/>
        <v>8.7905070517504784E-4</v>
      </c>
      <c r="N127" s="52"/>
      <c r="O127" s="52">
        <f>SUM(D127:N127)</f>
        <v>2.9921815259778772</v>
      </c>
      <c r="Q127" s="27">
        <v>4</v>
      </c>
      <c r="R127" s="28" t="s">
        <v>567</v>
      </c>
    </row>
    <row r="128" spans="1:21" s="53" customFormat="1" x14ac:dyDescent="0.2">
      <c r="C128" s="54" t="s">
        <v>429</v>
      </c>
      <c r="D128" s="62">
        <f>J127/(SUM(H127:L127))</f>
        <v>0.67657931113689629</v>
      </c>
      <c r="G128" s="63"/>
      <c r="H128" s="54" t="s">
        <v>683</v>
      </c>
      <c r="I128" s="62">
        <f>F127+G127+E127</f>
        <v>1.9524787738363838</v>
      </c>
      <c r="K128" s="54" t="s">
        <v>684</v>
      </c>
      <c r="L128" s="62">
        <f>H127+J127+I127+K127</f>
        <v>1.0099978916710384</v>
      </c>
      <c r="U128" s="56"/>
    </row>
    <row r="129" spans="1:21" s="58" customFormat="1" ht="10.8" thickBot="1" x14ac:dyDescent="0.25">
      <c r="B129" s="59"/>
      <c r="U129" s="60"/>
    </row>
    <row r="130" spans="1:21" x14ac:dyDescent="0.2">
      <c r="A130" s="26" t="s">
        <v>599</v>
      </c>
      <c r="B130" s="49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U130" s="48"/>
    </row>
    <row r="131" spans="1:21" s="46" customFormat="1" x14ac:dyDescent="0.2">
      <c r="A131" s="46" t="s">
        <v>413</v>
      </c>
      <c r="B131" s="47" t="s">
        <v>18</v>
      </c>
      <c r="C131" s="46" t="s">
        <v>414</v>
      </c>
      <c r="D131" s="46" t="s">
        <v>4</v>
      </c>
      <c r="E131" s="46" t="s">
        <v>7</v>
      </c>
      <c r="F131" s="46" t="s">
        <v>3</v>
      </c>
      <c r="G131" s="46" t="s">
        <v>8</v>
      </c>
      <c r="H131" s="46" t="s">
        <v>10</v>
      </c>
      <c r="I131" s="46" t="s">
        <v>9</v>
      </c>
      <c r="J131" s="46" t="s">
        <v>2</v>
      </c>
      <c r="K131" s="46" t="s">
        <v>11</v>
      </c>
      <c r="L131" s="46" t="s">
        <v>6</v>
      </c>
      <c r="M131" s="46" t="s">
        <v>1</v>
      </c>
      <c r="N131" s="46" t="s">
        <v>5</v>
      </c>
      <c r="O131" s="46" t="s">
        <v>485</v>
      </c>
      <c r="P131" s="46" t="s">
        <v>12</v>
      </c>
      <c r="Q131" s="46" t="s">
        <v>13</v>
      </c>
      <c r="R131" s="46" t="s">
        <v>14</v>
      </c>
      <c r="S131" s="46" t="s">
        <v>15</v>
      </c>
      <c r="T131" s="46" t="s">
        <v>21</v>
      </c>
      <c r="U131" s="47" t="s">
        <v>22</v>
      </c>
    </row>
    <row r="132" spans="1:21" s="46" customFormat="1" x14ac:dyDescent="0.2">
      <c r="B132" s="26" t="s">
        <v>685</v>
      </c>
      <c r="U132" s="47"/>
    </row>
    <row r="133" spans="1:21" x14ac:dyDescent="0.2">
      <c r="A133" s="27" t="s">
        <v>36</v>
      </c>
      <c r="B133" s="28" t="s">
        <v>37</v>
      </c>
      <c r="C133" s="27">
        <v>101.89919999999999</v>
      </c>
      <c r="D133" s="27">
        <v>48.40354</v>
      </c>
      <c r="E133" s="27">
        <v>1.1212200000000001</v>
      </c>
      <c r="F133" s="27">
        <v>27.17801</v>
      </c>
      <c r="G133" s="27">
        <v>0.38218999999999997</v>
      </c>
      <c r="H133" s="27">
        <v>0.27232000000000001</v>
      </c>
      <c r="I133" s="27">
        <v>0</v>
      </c>
      <c r="J133" s="27">
        <v>0.44034000000000001</v>
      </c>
      <c r="K133" s="27">
        <v>3.3999999999999998E-3</v>
      </c>
      <c r="L133" s="27">
        <v>18.18657</v>
      </c>
      <c r="M133" s="27">
        <v>5.87826</v>
      </c>
      <c r="N133" s="27">
        <v>3.3390000000000003E-2</v>
      </c>
      <c r="P133" s="27">
        <v>101.89919999999999</v>
      </c>
      <c r="Q133" s="27">
        <v>13244</v>
      </c>
      <c r="R133" s="27">
        <v>6246</v>
      </c>
      <c r="S133" s="27">
        <v>-75</v>
      </c>
      <c r="T133" s="27">
        <v>11</v>
      </c>
      <c r="U133" s="48">
        <v>39727.869884259257</v>
      </c>
    </row>
    <row r="134" spans="1:21" x14ac:dyDescent="0.2">
      <c r="A134" s="27" t="s">
        <v>38</v>
      </c>
      <c r="B134" s="28" t="s">
        <v>37</v>
      </c>
      <c r="C134" s="27">
        <v>101.8629</v>
      </c>
      <c r="D134" s="27">
        <v>48.43929</v>
      </c>
      <c r="E134" s="27">
        <v>1.1446099999999999</v>
      </c>
      <c r="F134" s="27">
        <v>27.217469999999999</v>
      </c>
      <c r="G134" s="27">
        <v>0.36170999999999998</v>
      </c>
      <c r="H134" s="27">
        <v>0.23330000000000001</v>
      </c>
      <c r="I134" s="27">
        <v>4.0999999999999999E-4</v>
      </c>
      <c r="J134" s="27">
        <v>0.42882999999999999</v>
      </c>
      <c r="K134" s="27">
        <v>2.3439999999999999E-2</v>
      </c>
      <c r="L134" s="27">
        <v>18.022939999999998</v>
      </c>
      <c r="M134" s="27">
        <v>5.9593400000000001</v>
      </c>
      <c r="N134" s="27">
        <v>3.1550000000000002E-2</v>
      </c>
      <c r="P134" s="27">
        <v>101.8629</v>
      </c>
      <c r="Q134" s="27">
        <v>13249</v>
      </c>
      <c r="R134" s="27">
        <v>6247</v>
      </c>
      <c r="S134" s="27">
        <v>-75</v>
      </c>
      <c r="T134" s="27">
        <v>12</v>
      </c>
      <c r="U134" s="48">
        <v>39727.873067129629</v>
      </c>
    </row>
    <row r="135" spans="1:21" x14ac:dyDescent="0.2">
      <c r="B135" s="49" t="s">
        <v>418</v>
      </c>
      <c r="C135" s="27">
        <f>COUNT(C133:C134)</f>
        <v>2</v>
      </c>
      <c r="D135" s="27">
        <f t="shared" ref="D135:N135" si="47">COUNT(D133:D134)</f>
        <v>2</v>
      </c>
      <c r="E135" s="27">
        <f t="shared" si="47"/>
        <v>2</v>
      </c>
      <c r="F135" s="27">
        <f t="shared" si="47"/>
        <v>2</v>
      </c>
      <c r="G135" s="27">
        <f t="shared" si="47"/>
        <v>2</v>
      </c>
      <c r="H135" s="27">
        <f t="shared" si="47"/>
        <v>2</v>
      </c>
      <c r="I135" s="27">
        <f t="shared" si="47"/>
        <v>2</v>
      </c>
      <c r="J135" s="27">
        <f t="shared" si="47"/>
        <v>2</v>
      </c>
      <c r="K135" s="27">
        <f t="shared" si="47"/>
        <v>2</v>
      </c>
      <c r="L135" s="27">
        <f t="shared" si="47"/>
        <v>2</v>
      </c>
      <c r="M135" s="27">
        <f t="shared" si="47"/>
        <v>2</v>
      </c>
      <c r="N135" s="27">
        <f t="shared" si="47"/>
        <v>2</v>
      </c>
      <c r="P135" s="27">
        <f>COUNT(P133:P134)</f>
        <v>2</v>
      </c>
      <c r="U135" s="48"/>
    </row>
    <row r="136" spans="1:21" x14ac:dyDescent="0.2">
      <c r="B136" s="49" t="s">
        <v>419</v>
      </c>
      <c r="C136" s="16">
        <f>AVERAGE(C133:C134)</f>
        <v>101.88104999999999</v>
      </c>
      <c r="D136" s="16">
        <f t="shared" ref="D136:N136" si="48">AVERAGE(D133:D134)</f>
        <v>48.421414999999996</v>
      </c>
      <c r="E136" s="16">
        <f t="shared" si="48"/>
        <v>1.1329150000000001</v>
      </c>
      <c r="F136" s="16">
        <f t="shared" si="48"/>
        <v>27.19774</v>
      </c>
      <c r="G136" s="16">
        <f t="shared" si="48"/>
        <v>0.37195</v>
      </c>
      <c r="H136" s="16">
        <f t="shared" si="48"/>
        <v>0.25280999999999998</v>
      </c>
      <c r="I136" s="16">
        <f t="shared" si="48"/>
        <v>2.05E-4</v>
      </c>
      <c r="J136" s="16">
        <f t="shared" si="48"/>
        <v>0.434585</v>
      </c>
      <c r="K136" s="16">
        <f t="shared" si="48"/>
        <v>1.342E-2</v>
      </c>
      <c r="L136" s="16">
        <f t="shared" si="48"/>
        <v>18.104754999999997</v>
      </c>
      <c r="M136" s="16">
        <f t="shared" si="48"/>
        <v>5.9188000000000001</v>
      </c>
      <c r="N136" s="16">
        <f t="shared" si="48"/>
        <v>3.2469999999999999E-2</v>
      </c>
      <c r="O136" s="16"/>
      <c r="P136" s="16">
        <f>AVERAGE(P133:P134)</f>
        <v>101.88104999999999</v>
      </c>
      <c r="U136" s="48"/>
    </row>
    <row r="137" spans="1:21" x14ac:dyDescent="0.2">
      <c r="B137" s="49" t="s">
        <v>787</v>
      </c>
      <c r="C137" s="16">
        <f t="shared" ref="C137:N137" si="49">STDEV(C133:C134)</f>
        <v>2.5667976157069634E-2</v>
      </c>
      <c r="D137" s="16">
        <f t="shared" si="49"/>
        <v>2.5279067427419196E-2</v>
      </c>
      <c r="E137" s="16">
        <f t="shared" si="49"/>
        <v>1.6539227611953203E-2</v>
      </c>
      <c r="F137" s="16">
        <f t="shared" si="49"/>
        <v>2.7902433585619946E-2</v>
      </c>
      <c r="G137" s="16">
        <f t="shared" si="49"/>
        <v>1.4481546878700492E-2</v>
      </c>
      <c r="H137" s="16">
        <f t="shared" si="49"/>
        <v>2.7591306601899086E-2</v>
      </c>
      <c r="I137" s="16">
        <f t="shared" si="49"/>
        <v>2.899137802864845E-4</v>
      </c>
      <c r="J137" s="16">
        <f t="shared" si="49"/>
        <v>8.1387990514571757E-3</v>
      </c>
      <c r="K137" s="16">
        <f t="shared" si="49"/>
        <v>1.4170419894978413E-2</v>
      </c>
      <c r="L137" s="16">
        <f t="shared" si="49"/>
        <v>0.11570388260555567</v>
      </c>
      <c r="M137" s="16">
        <f t="shared" si="49"/>
        <v>5.7332217818605299E-2</v>
      </c>
      <c r="N137" s="16">
        <f t="shared" si="49"/>
        <v>1.3010764773832484E-3</v>
      </c>
      <c r="O137" s="16"/>
      <c r="P137" s="16">
        <f>STDEV(P133:P134)</f>
        <v>2.5667976157069634E-2</v>
      </c>
      <c r="U137" s="48"/>
    </row>
    <row r="138" spans="1:21" x14ac:dyDescent="0.2">
      <c r="B138" s="49" t="s">
        <v>563</v>
      </c>
      <c r="C138" s="16"/>
      <c r="D138" s="16">
        <f t="shared" ref="D138:N138" si="50">D136/D$11</f>
        <v>0.80589130604833537</v>
      </c>
      <c r="E138" s="16">
        <f t="shared" si="50"/>
        <v>1.4179374408626915E-2</v>
      </c>
      <c r="F138" s="16">
        <f t="shared" si="50"/>
        <v>0.26674576858980198</v>
      </c>
      <c r="G138" s="16">
        <f t="shared" si="50"/>
        <v>2.4471972535071336E-3</v>
      </c>
      <c r="H138" s="16">
        <f t="shared" si="50"/>
        <v>3.5187566809192941E-3</v>
      </c>
      <c r="I138" s="16">
        <f t="shared" si="50"/>
        <v>2.8898719152379421E-6</v>
      </c>
      <c r="J138" s="16">
        <f t="shared" si="50"/>
        <v>1.0782569645001539E-2</v>
      </c>
      <c r="K138" s="16">
        <f t="shared" si="50"/>
        <v>1.796293371382985E-4</v>
      </c>
      <c r="L138" s="16">
        <f t="shared" si="50"/>
        <v>0.32284145336790332</v>
      </c>
      <c r="M138" s="16">
        <f t="shared" si="50"/>
        <v>9.549695428802106E-2</v>
      </c>
      <c r="N138" s="16">
        <f t="shared" si="50"/>
        <v>3.4467970370496184E-4</v>
      </c>
      <c r="O138" s="16"/>
      <c r="P138" s="16">
        <f>SUM(D138:O138)</f>
        <v>1.5224305791948753</v>
      </c>
      <c r="Q138" s="28" t="s">
        <v>564</v>
      </c>
      <c r="U138" s="48"/>
    </row>
    <row r="139" spans="1:21" x14ac:dyDescent="0.2">
      <c r="B139" s="49" t="s">
        <v>565</v>
      </c>
      <c r="C139" s="16"/>
      <c r="D139" s="17">
        <f t="shared" ref="D139:N139" si="51">D138*D$9*D$7</f>
        <v>3.2235652241933415</v>
      </c>
      <c r="E139" s="17">
        <f t="shared" si="51"/>
        <v>5.671749763450766E-2</v>
      </c>
      <c r="F139" s="17">
        <f t="shared" si="51"/>
        <v>1.6004746115388118</v>
      </c>
      <c r="G139" s="17">
        <f t="shared" si="51"/>
        <v>1.4683183521042802E-2</v>
      </c>
      <c r="H139" s="17">
        <f t="shared" si="51"/>
        <v>7.0375133618385882E-3</v>
      </c>
      <c r="I139" s="17">
        <f t="shared" si="51"/>
        <v>5.7797438304758842E-6</v>
      </c>
      <c r="J139" s="17">
        <f t="shared" si="51"/>
        <v>2.1565139290003078E-2</v>
      </c>
      <c r="K139" s="17">
        <f t="shared" si="51"/>
        <v>3.5925867427659701E-4</v>
      </c>
      <c r="L139" s="17">
        <f t="shared" si="51"/>
        <v>0.64568290673580664</v>
      </c>
      <c r="M139" s="17">
        <f t="shared" si="51"/>
        <v>0.19099390857604212</v>
      </c>
      <c r="N139" s="17">
        <f t="shared" si="51"/>
        <v>6.8935940740992368E-4</v>
      </c>
      <c r="O139" s="17"/>
      <c r="P139" s="16">
        <f>SUM(D139:O139)</f>
        <v>5.7617743826769106</v>
      </c>
      <c r="Q139" s="28" t="s">
        <v>564</v>
      </c>
      <c r="R139" s="27">
        <f>(2*Q140)/P139</f>
        <v>2.7769223397752043</v>
      </c>
      <c r="S139" s="18" t="s">
        <v>566</v>
      </c>
      <c r="U139" s="48"/>
    </row>
    <row r="140" spans="1:21" x14ac:dyDescent="0.2">
      <c r="B140" s="49" t="s">
        <v>428</v>
      </c>
      <c r="D140" s="52">
        <f t="shared" ref="D140:N140" si="52">$R139*D138*D$7</f>
        <v>2.2378975711962386</v>
      </c>
      <c r="E140" s="52">
        <f t="shared" si="52"/>
        <v>3.9375021559352907E-2</v>
      </c>
      <c r="F140" s="52">
        <f t="shared" si="52"/>
        <v>1.4814645676750562</v>
      </c>
      <c r="G140" s="52">
        <f t="shared" si="52"/>
        <v>1.3591353446200967E-2</v>
      </c>
      <c r="H140" s="52">
        <f t="shared" si="52"/>
        <v>9.7713140354780386E-3</v>
      </c>
      <c r="I140" s="52">
        <f t="shared" si="52"/>
        <v>8.0249498805131975E-6</v>
      </c>
      <c r="J140" s="52">
        <f t="shared" si="52"/>
        <v>2.9942358527386768E-2</v>
      </c>
      <c r="K140" s="52">
        <f t="shared" si="52"/>
        <v>4.9881671917835285E-4</v>
      </c>
      <c r="L140" s="52">
        <f t="shared" si="52"/>
        <v>0.89650564406282562</v>
      </c>
      <c r="M140" s="52">
        <f t="shared" si="52"/>
        <v>0.53037525148579434</v>
      </c>
      <c r="N140" s="52">
        <f t="shared" si="52"/>
        <v>1.9142975385708135E-3</v>
      </c>
      <c r="O140" s="52"/>
      <c r="P140" s="52">
        <f>SUM(D140:O140)</f>
        <v>5.2413442211959627</v>
      </c>
      <c r="Q140" s="27">
        <v>8</v>
      </c>
      <c r="R140" s="28" t="s">
        <v>567</v>
      </c>
    </row>
    <row r="141" spans="1:21" s="53" customFormat="1" x14ac:dyDescent="0.2">
      <c r="B141" s="63" t="s">
        <v>686</v>
      </c>
      <c r="C141" s="54" t="s">
        <v>575</v>
      </c>
      <c r="D141" s="62">
        <f>F140-L140</f>
        <v>0.58495892361223056</v>
      </c>
      <c r="F141" s="54" t="s">
        <v>576</v>
      </c>
      <c r="G141" s="62">
        <f>F140+D140+H140</f>
        <v>3.7291334529067726</v>
      </c>
      <c r="I141" s="54" t="s">
        <v>577</v>
      </c>
      <c r="J141" s="62">
        <f>L140+M140</f>
        <v>1.4268808955486199</v>
      </c>
      <c r="U141" s="56"/>
    </row>
    <row r="142" spans="1:21" x14ac:dyDescent="0.2">
      <c r="B142" s="26" t="s">
        <v>680</v>
      </c>
      <c r="U142" s="48"/>
    </row>
    <row r="143" spans="1:21" x14ac:dyDescent="0.2">
      <c r="A143" s="27" t="s">
        <v>23</v>
      </c>
      <c r="B143" s="28" t="s">
        <v>25</v>
      </c>
      <c r="C143" s="27">
        <v>100.6711</v>
      </c>
      <c r="D143" s="27">
        <v>43.208179999999999</v>
      </c>
      <c r="E143" s="27">
        <v>5.3030000000000001E-2</v>
      </c>
      <c r="F143" s="27">
        <v>0.23111999999999999</v>
      </c>
      <c r="G143" s="27">
        <v>0.11697</v>
      </c>
      <c r="H143" s="27">
        <v>0.47976999999999997</v>
      </c>
      <c r="I143" s="27">
        <v>2.7119999999999998E-2</v>
      </c>
      <c r="J143" s="27">
        <v>56.043149999999997</v>
      </c>
      <c r="K143" s="27">
        <v>2.0979999999999999E-2</v>
      </c>
      <c r="L143" s="27">
        <v>0.48618</v>
      </c>
      <c r="M143" s="27">
        <v>4.5700000000000003E-3</v>
      </c>
      <c r="N143" s="27">
        <v>0</v>
      </c>
      <c r="P143" s="27">
        <v>100.6711</v>
      </c>
      <c r="Q143" s="27">
        <v>13573</v>
      </c>
      <c r="R143" s="27">
        <v>6541</v>
      </c>
      <c r="S143" s="27">
        <v>-76</v>
      </c>
      <c r="T143" s="27">
        <v>1</v>
      </c>
      <c r="U143" s="48">
        <v>39727.839398148149</v>
      </c>
    </row>
    <row r="144" spans="1:21" x14ac:dyDescent="0.2">
      <c r="A144" s="27" t="s">
        <v>26</v>
      </c>
      <c r="B144" s="28" t="s">
        <v>25</v>
      </c>
      <c r="C144" s="27">
        <v>100.86490000000001</v>
      </c>
      <c r="D144" s="27">
        <v>43.170879999999997</v>
      </c>
      <c r="E144" s="27">
        <v>5.79E-2</v>
      </c>
      <c r="F144" s="27">
        <v>0.24489</v>
      </c>
      <c r="G144" s="27">
        <v>0.12045</v>
      </c>
      <c r="H144" s="27">
        <v>0.45760000000000001</v>
      </c>
      <c r="I144" s="27">
        <v>1.3599999999999999E-2</v>
      </c>
      <c r="J144" s="27">
        <v>56.249380000000002</v>
      </c>
      <c r="K144" s="27">
        <v>2.33E-3</v>
      </c>
      <c r="L144" s="27">
        <v>0.52588000000000001</v>
      </c>
      <c r="M144" s="27">
        <v>1.166E-2</v>
      </c>
      <c r="N144" s="27">
        <v>1.0279999999999999E-2</v>
      </c>
      <c r="P144" s="27">
        <v>100.86490000000001</v>
      </c>
      <c r="Q144" s="27">
        <v>13585.5</v>
      </c>
      <c r="R144" s="27">
        <v>6542.5</v>
      </c>
      <c r="S144" s="27">
        <v>-76</v>
      </c>
      <c r="T144" s="27">
        <v>2</v>
      </c>
      <c r="U144" s="48">
        <v>39727.842557870368</v>
      </c>
    </row>
    <row r="145" spans="1:21" x14ac:dyDescent="0.2">
      <c r="A145" s="27" t="s">
        <v>27</v>
      </c>
      <c r="B145" s="28" t="s">
        <v>25</v>
      </c>
      <c r="C145" s="27">
        <v>100.9545</v>
      </c>
      <c r="D145" s="27">
        <v>43.287170000000003</v>
      </c>
      <c r="E145" s="27">
        <v>5.9479999999999998E-2</v>
      </c>
      <c r="F145" s="27">
        <v>0.23974999999999999</v>
      </c>
      <c r="G145" s="27">
        <v>0.13191</v>
      </c>
      <c r="H145" s="27">
        <v>0.51497000000000004</v>
      </c>
      <c r="I145" s="27">
        <v>1.2019999999999999E-2</v>
      </c>
      <c r="J145" s="27">
        <v>56.188020000000002</v>
      </c>
      <c r="K145" s="27">
        <v>7.3800000000000003E-3</v>
      </c>
      <c r="L145" s="27">
        <v>0.50429999999999997</v>
      </c>
      <c r="M145" s="27">
        <v>2.3400000000000001E-3</v>
      </c>
      <c r="N145" s="27">
        <v>7.1000000000000004E-3</v>
      </c>
      <c r="P145" s="27">
        <v>100.9545</v>
      </c>
      <c r="Q145" s="27">
        <v>13598</v>
      </c>
      <c r="R145" s="27">
        <v>6544</v>
      </c>
      <c r="S145" s="27">
        <v>-76</v>
      </c>
      <c r="T145" s="27">
        <v>3</v>
      </c>
      <c r="U145" s="48">
        <v>39727.845567129632</v>
      </c>
    </row>
    <row r="146" spans="1:21" x14ac:dyDescent="0.2">
      <c r="A146" s="27" t="s">
        <v>28</v>
      </c>
      <c r="B146" s="28" t="s">
        <v>25</v>
      </c>
      <c r="C146" s="27">
        <v>100.9894</v>
      </c>
      <c r="D146" s="27">
        <v>42.87865</v>
      </c>
      <c r="E146" s="27">
        <v>6.3289999999999999E-2</v>
      </c>
      <c r="F146" s="27">
        <v>0.16016</v>
      </c>
      <c r="G146" s="27">
        <v>0.21754000000000001</v>
      </c>
      <c r="H146" s="27">
        <v>2.8528199999999999</v>
      </c>
      <c r="I146" s="27">
        <v>3.3390000000000003E-2</v>
      </c>
      <c r="J146" s="27">
        <v>54.317419999999998</v>
      </c>
      <c r="K146" s="27">
        <v>0</v>
      </c>
      <c r="L146" s="27">
        <v>0.45977000000000001</v>
      </c>
      <c r="M146" s="27">
        <v>6.3E-3</v>
      </c>
      <c r="N146" s="27">
        <v>0</v>
      </c>
      <c r="P146" s="27">
        <v>100.9894</v>
      </c>
      <c r="Q146" s="27">
        <v>13610.5</v>
      </c>
      <c r="R146" s="27">
        <v>6545.5</v>
      </c>
      <c r="S146" s="27">
        <v>-76</v>
      </c>
      <c r="T146" s="27">
        <v>4</v>
      </c>
      <c r="U146" s="48">
        <v>39727.848564814813</v>
      </c>
    </row>
    <row r="147" spans="1:21" x14ac:dyDescent="0.2">
      <c r="A147" s="27" t="s">
        <v>29</v>
      </c>
      <c r="B147" s="28" t="s">
        <v>25</v>
      </c>
      <c r="C147" s="27">
        <v>100.649</v>
      </c>
      <c r="D147" s="27">
        <v>41.691740000000003</v>
      </c>
      <c r="E147" s="27">
        <v>2.7179999999999999E-2</v>
      </c>
      <c r="F147" s="27">
        <v>1.644E-2</v>
      </c>
      <c r="G147" s="27">
        <v>5.4730000000000001E-2</v>
      </c>
      <c r="H147" s="27">
        <v>10.4763</v>
      </c>
      <c r="I147" s="27">
        <v>0.11089</v>
      </c>
      <c r="J147" s="27">
        <v>47.991390000000003</v>
      </c>
      <c r="K147" s="27">
        <v>1.2290000000000001E-2</v>
      </c>
      <c r="L147" s="27">
        <v>0.25296000000000002</v>
      </c>
      <c r="M147" s="27">
        <v>9.0100000000000006E-3</v>
      </c>
      <c r="N147" s="27">
        <v>6.0299999999999998E-3</v>
      </c>
      <c r="P147" s="27">
        <v>100.649</v>
      </c>
      <c r="Q147" s="27">
        <v>13623</v>
      </c>
      <c r="R147" s="27">
        <v>6547</v>
      </c>
      <c r="S147" s="27">
        <v>-76</v>
      </c>
      <c r="T147" s="27">
        <v>5</v>
      </c>
      <c r="U147" s="48">
        <v>39727.851585648146</v>
      </c>
    </row>
    <row r="148" spans="1:21" x14ac:dyDescent="0.2">
      <c r="A148" s="27" t="s">
        <v>30</v>
      </c>
      <c r="B148" s="28" t="s">
        <v>31</v>
      </c>
      <c r="C148" s="27">
        <v>100.9057</v>
      </c>
      <c r="D148" s="27">
        <v>43.169789999999999</v>
      </c>
      <c r="E148" s="27">
        <v>5.2470000000000003E-2</v>
      </c>
      <c r="F148" s="27">
        <v>0.24124000000000001</v>
      </c>
      <c r="G148" s="27">
        <v>0.13277</v>
      </c>
      <c r="H148" s="27">
        <v>0.50114000000000003</v>
      </c>
      <c r="I148" s="27">
        <v>0</v>
      </c>
      <c r="J148" s="27">
        <v>56.256230000000002</v>
      </c>
      <c r="K148" s="27">
        <v>3.338E-2</v>
      </c>
      <c r="L148" s="27">
        <v>0.51182000000000005</v>
      </c>
      <c r="M148" s="27">
        <v>5.62E-3</v>
      </c>
      <c r="N148" s="27">
        <v>1.2099999999999999E-3</v>
      </c>
      <c r="P148" s="27">
        <v>100.9057</v>
      </c>
      <c r="Q148" s="27">
        <v>13253</v>
      </c>
      <c r="R148" s="27">
        <v>6222</v>
      </c>
      <c r="S148" s="27">
        <v>-75</v>
      </c>
      <c r="T148" s="27">
        <v>6</v>
      </c>
      <c r="U148" s="48">
        <v>39727.854641203703</v>
      </c>
    </row>
    <row r="149" spans="1:21" x14ac:dyDescent="0.2">
      <c r="A149" s="27" t="s">
        <v>32</v>
      </c>
      <c r="B149" s="28" t="s">
        <v>31</v>
      </c>
      <c r="C149" s="27">
        <v>100.5562</v>
      </c>
      <c r="D149" s="27">
        <v>42.919319999999999</v>
      </c>
      <c r="E149" s="27">
        <v>7.5149999999999995E-2</v>
      </c>
      <c r="F149" s="27">
        <v>0.21418999999999999</v>
      </c>
      <c r="G149" s="27">
        <v>0.21948000000000001</v>
      </c>
      <c r="H149" s="27">
        <v>0.61353999999999997</v>
      </c>
      <c r="I149" s="27">
        <v>3.9309999999999998E-2</v>
      </c>
      <c r="J149" s="27">
        <v>56.061329999999998</v>
      </c>
      <c r="K149" s="27">
        <v>0</v>
      </c>
      <c r="L149" s="27">
        <v>0.39660000000000001</v>
      </c>
      <c r="M149" s="27">
        <v>9.3100000000000006E-3</v>
      </c>
      <c r="N149" s="27">
        <v>7.9799999999999992E-3</v>
      </c>
      <c r="P149" s="27">
        <v>100.5562</v>
      </c>
      <c r="Q149" s="27">
        <v>13243.5</v>
      </c>
      <c r="R149" s="27">
        <v>6225</v>
      </c>
      <c r="S149" s="27">
        <v>-75</v>
      </c>
      <c r="T149" s="27">
        <v>7</v>
      </c>
      <c r="U149" s="48">
        <v>39727.857847222222</v>
      </c>
    </row>
    <row r="150" spans="1:21" x14ac:dyDescent="0.2">
      <c r="A150" s="27" t="s">
        <v>33</v>
      </c>
      <c r="B150" s="28" t="s">
        <v>31</v>
      </c>
      <c r="C150" s="27">
        <v>100.65009999999999</v>
      </c>
      <c r="D150" s="27">
        <v>43.096150000000002</v>
      </c>
      <c r="E150" s="27">
        <v>8.4900000000000003E-2</v>
      </c>
      <c r="F150" s="27">
        <v>0.22112000000000001</v>
      </c>
      <c r="G150" s="27">
        <v>0.2104</v>
      </c>
      <c r="H150" s="27">
        <v>0.64183000000000001</v>
      </c>
      <c r="I150" s="27">
        <v>1.027E-2</v>
      </c>
      <c r="J150" s="27">
        <v>55.977029999999999</v>
      </c>
      <c r="K150" s="27">
        <v>0</v>
      </c>
      <c r="L150" s="27">
        <v>0.40837000000000001</v>
      </c>
      <c r="M150" s="27">
        <v>0</v>
      </c>
      <c r="N150" s="27">
        <v>0</v>
      </c>
      <c r="P150" s="27">
        <v>100.65009999999999</v>
      </c>
      <c r="Q150" s="27">
        <v>13234</v>
      </c>
      <c r="R150" s="27">
        <v>6228</v>
      </c>
      <c r="S150" s="27">
        <v>-75</v>
      </c>
      <c r="T150" s="27">
        <v>8</v>
      </c>
      <c r="U150" s="48">
        <v>39727.860856481479</v>
      </c>
    </row>
    <row r="151" spans="1:21" x14ac:dyDescent="0.2">
      <c r="A151" s="27" t="s">
        <v>34</v>
      </c>
      <c r="B151" s="28" t="s">
        <v>31</v>
      </c>
      <c r="C151" s="27">
        <v>100.99290000000001</v>
      </c>
      <c r="D151" s="27">
        <v>42.893859999999997</v>
      </c>
      <c r="E151" s="27">
        <v>6.8559999999999996E-2</v>
      </c>
      <c r="F151" s="27">
        <v>0.26623999999999998</v>
      </c>
      <c r="G151" s="27">
        <v>0.13982</v>
      </c>
      <c r="H151" s="27">
        <v>0.56467000000000001</v>
      </c>
      <c r="I151" s="27">
        <v>1.7909999999999999E-2</v>
      </c>
      <c r="J151" s="27">
        <v>56.52928</v>
      </c>
      <c r="K151" s="27">
        <v>2.3E-3</v>
      </c>
      <c r="L151" s="27">
        <v>0.50607999999999997</v>
      </c>
      <c r="M151" s="27">
        <v>4.1900000000000001E-3</v>
      </c>
      <c r="N151" s="27">
        <v>0</v>
      </c>
      <c r="P151" s="27">
        <v>100.99290000000001</v>
      </c>
      <c r="Q151" s="27">
        <v>13224.5</v>
      </c>
      <c r="R151" s="27">
        <v>6231</v>
      </c>
      <c r="S151" s="27">
        <v>-75</v>
      </c>
      <c r="T151" s="27">
        <v>9</v>
      </c>
      <c r="U151" s="48">
        <v>39727.863854166666</v>
      </c>
    </row>
    <row r="152" spans="1:21" x14ac:dyDescent="0.2">
      <c r="A152" s="27" t="s">
        <v>35</v>
      </c>
      <c r="B152" s="28" t="s">
        <v>31</v>
      </c>
      <c r="C152" s="27">
        <v>100.81059999999999</v>
      </c>
      <c r="D152" s="27">
        <v>41.957819999999998</v>
      </c>
      <c r="E152" s="27">
        <v>5.8979999999999998E-2</v>
      </c>
      <c r="F152" s="27">
        <v>0.16048999999999999</v>
      </c>
      <c r="G152" s="27">
        <v>0.21593999999999999</v>
      </c>
      <c r="H152" s="27">
        <v>6.0077199999999999</v>
      </c>
      <c r="I152" s="27">
        <v>9.7989999999999994E-2</v>
      </c>
      <c r="J152" s="27">
        <v>51.856879999999997</v>
      </c>
      <c r="K152" s="27">
        <v>1.7160000000000002E-2</v>
      </c>
      <c r="L152" s="27">
        <v>0.43625999999999998</v>
      </c>
      <c r="M152" s="27">
        <v>1.39E-3</v>
      </c>
      <c r="N152" s="27">
        <v>0</v>
      </c>
      <c r="P152" s="27">
        <v>100.81059999999999</v>
      </c>
      <c r="Q152" s="27">
        <v>13215</v>
      </c>
      <c r="R152" s="27">
        <v>6234</v>
      </c>
      <c r="S152" s="27">
        <v>-75</v>
      </c>
      <c r="T152" s="27">
        <v>10</v>
      </c>
      <c r="U152" s="48">
        <v>39727.866863425923</v>
      </c>
    </row>
    <row r="153" spans="1:21" x14ac:dyDescent="0.2">
      <c r="A153" s="27" t="s">
        <v>39</v>
      </c>
      <c r="B153" s="28" t="s">
        <v>40</v>
      </c>
      <c r="C153" s="27">
        <v>100.8057</v>
      </c>
      <c r="D153" s="27">
        <v>42.677720000000001</v>
      </c>
      <c r="E153" s="27">
        <v>4.981E-2</v>
      </c>
      <c r="F153" s="27">
        <v>0.21820000000000001</v>
      </c>
      <c r="G153" s="27">
        <v>0.15995999999999999</v>
      </c>
      <c r="H153" s="27">
        <v>2.0557400000000001</v>
      </c>
      <c r="I153" s="27">
        <v>1.7500000000000002E-2</v>
      </c>
      <c r="J153" s="27">
        <v>55.181040000000003</v>
      </c>
      <c r="K153" s="27">
        <v>1.38E-2</v>
      </c>
      <c r="L153" s="27">
        <v>0.40178999999999998</v>
      </c>
      <c r="M153" s="27">
        <v>2.3640000000000001E-2</v>
      </c>
      <c r="N153" s="27">
        <v>6.5199999999999998E-3</v>
      </c>
      <c r="P153" s="27">
        <v>100.8057</v>
      </c>
      <c r="Q153" s="27">
        <v>12635</v>
      </c>
      <c r="R153" s="27">
        <v>5701</v>
      </c>
      <c r="S153" s="27">
        <v>-75</v>
      </c>
      <c r="T153" s="27">
        <v>13</v>
      </c>
      <c r="U153" s="48">
        <v>39727.876134259262</v>
      </c>
    </row>
    <row r="154" spans="1:21" x14ac:dyDescent="0.2">
      <c r="A154" s="27" t="s">
        <v>41</v>
      </c>
      <c r="B154" s="28" t="s">
        <v>40</v>
      </c>
      <c r="C154" s="27">
        <v>100.9239</v>
      </c>
      <c r="D154" s="27">
        <v>42.94567</v>
      </c>
      <c r="E154" s="27">
        <v>6.1629999999999997E-2</v>
      </c>
      <c r="F154" s="27">
        <v>0.25330000000000003</v>
      </c>
      <c r="G154" s="27">
        <v>0.14685999999999999</v>
      </c>
      <c r="H154" s="27">
        <v>0.66078999999999999</v>
      </c>
      <c r="I154" s="27">
        <v>7.3600000000000002E-3</v>
      </c>
      <c r="J154" s="27">
        <v>56.33802</v>
      </c>
      <c r="K154" s="27">
        <v>9.9799999999999993E-3</v>
      </c>
      <c r="L154" s="27">
        <v>0.49814000000000003</v>
      </c>
      <c r="M154" s="27">
        <v>0</v>
      </c>
      <c r="N154" s="27">
        <v>2.1800000000000001E-3</v>
      </c>
      <c r="P154" s="27">
        <v>100.9239</v>
      </c>
      <c r="Q154" s="27">
        <v>12619.5</v>
      </c>
      <c r="R154" s="27">
        <v>5699.5</v>
      </c>
      <c r="S154" s="27">
        <v>-75</v>
      </c>
      <c r="T154" s="27">
        <v>14</v>
      </c>
      <c r="U154" s="48">
        <v>39727.879328703704</v>
      </c>
    </row>
    <row r="155" spans="1:21" x14ac:dyDescent="0.2">
      <c r="A155" s="27" t="s">
        <v>42</v>
      </c>
      <c r="B155" s="28" t="s">
        <v>40</v>
      </c>
      <c r="C155" s="27">
        <v>101.1832</v>
      </c>
      <c r="D155" s="27">
        <v>42.296129999999998</v>
      </c>
      <c r="E155" s="27">
        <v>8.616E-2</v>
      </c>
      <c r="F155" s="27">
        <v>0.2732</v>
      </c>
      <c r="G155" s="27">
        <v>0.19622999999999999</v>
      </c>
      <c r="H155" s="27">
        <v>4.3350900000000001</v>
      </c>
      <c r="I155" s="27">
        <v>3.5610000000000003E-2</v>
      </c>
      <c r="J155" s="27">
        <v>53.419559999999997</v>
      </c>
      <c r="K155" s="27">
        <v>2.1409999999999998E-2</v>
      </c>
      <c r="L155" s="27">
        <v>0.47384999999999999</v>
      </c>
      <c r="M155" s="27">
        <v>3.4849999999999999E-2</v>
      </c>
      <c r="N155" s="27">
        <v>1.107E-2</v>
      </c>
      <c r="P155" s="27">
        <v>101.1832</v>
      </c>
      <c r="Q155" s="27">
        <v>12604</v>
      </c>
      <c r="R155" s="27">
        <v>5698</v>
      </c>
      <c r="S155" s="27">
        <v>-75</v>
      </c>
      <c r="T155" s="27">
        <v>15</v>
      </c>
      <c r="U155" s="48">
        <v>39727.882326388892</v>
      </c>
    </row>
    <row r="156" spans="1:21" x14ac:dyDescent="0.2">
      <c r="B156" s="49" t="s">
        <v>418</v>
      </c>
      <c r="C156" s="27">
        <f>COUNT(C143:C155)</f>
        <v>13</v>
      </c>
      <c r="D156" s="27">
        <f t="shared" ref="D156:N156" si="53">COUNT(D143:D155)</f>
        <v>13</v>
      </c>
      <c r="E156" s="27">
        <f t="shared" si="53"/>
        <v>13</v>
      </c>
      <c r="F156" s="27">
        <f t="shared" si="53"/>
        <v>13</v>
      </c>
      <c r="G156" s="27">
        <f t="shared" si="53"/>
        <v>13</v>
      </c>
      <c r="H156" s="27">
        <f t="shared" si="53"/>
        <v>13</v>
      </c>
      <c r="I156" s="27">
        <f t="shared" si="53"/>
        <v>13</v>
      </c>
      <c r="J156" s="27">
        <f t="shared" si="53"/>
        <v>13</v>
      </c>
      <c r="K156" s="27">
        <f t="shared" si="53"/>
        <v>13</v>
      </c>
      <c r="L156" s="27">
        <f t="shared" si="53"/>
        <v>13</v>
      </c>
      <c r="M156" s="27">
        <f t="shared" si="53"/>
        <v>13</v>
      </c>
      <c r="N156" s="27">
        <f t="shared" si="53"/>
        <v>13</v>
      </c>
      <c r="P156" s="27">
        <f>COUNT(P143:P155)</f>
        <v>13</v>
      </c>
      <c r="U156" s="48"/>
    </row>
    <row r="157" spans="1:21" x14ac:dyDescent="0.2">
      <c r="B157" s="49" t="s">
        <v>419</v>
      </c>
      <c r="C157" s="16">
        <f>AVERAGE(C143:C155)</f>
        <v>100.84286153846152</v>
      </c>
      <c r="D157" s="16">
        <f t="shared" ref="D157:N157" si="54">AVERAGE(D143:D155)</f>
        <v>42.784083076923075</v>
      </c>
      <c r="E157" s="16">
        <f t="shared" si="54"/>
        <v>6.1426153846153846E-2</v>
      </c>
      <c r="F157" s="16">
        <f t="shared" si="54"/>
        <v>0.21079538461538461</v>
      </c>
      <c r="G157" s="16">
        <f t="shared" si="54"/>
        <v>0.1586969230769231</v>
      </c>
      <c r="H157" s="16">
        <f t="shared" si="54"/>
        <v>2.3201523076923074</v>
      </c>
      <c r="I157" s="16">
        <f t="shared" si="54"/>
        <v>3.253615384615384E-2</v>
      </c>
      <c r="J157" s="16">
        <f t="shared" si="54"/>
        <v>54.800671538461557</v>
      </c>
      <c r="K157" s="16">
        <f t="shared" si="54"/>
        <v>1.0846923076923077E-2</v>
      </c>
      <c r="L157" s="16">
        <f t="shared" si="54"/>
        <v>0.45092307692307693</v>
      </c>
      <c r="M157" s="16">
        <f t="shared" si="54"/>
        <v>8.6830769230769236E-3</v>
      </c>
      <c r="N157" s="16">
        <f t="shared" si="54"/>
        <v>4.0284615384615381E-3</v>
      </c>
      <c r="O157" s="16"/>
      <c r="P157" s="16">
        <f>AVERAGE(P143:P155)</f>
        <v>100.84286153846152</v>
      </c>
      <c r="U157" s="48"/>
    </row>
    <row r="158" spans="1:21" x14ac:dyDescent="0.2">
      <c r="B158" s="49" t="s">
        <v>787</v>
      </c>
      <c r="C158" s="16">
        <f t="shared" ref="C158:N158" si="55">STDEV(C143:C155)</f>
        <v>0.17609609847306709</v>
      </c>
      <c r="D158" s="16">
        <f t="shared" si="55"/>
        <v>0.50161827462697506</v>
      </c>
      <c r="E158" s="16">
        <f t="shared" si="55"/>
        <v>1.5508553843208317E-2</v>
      </c>
      <c r="F158" s="16">
        <f t="shared" si="55"/>
        <v>6.7797123662608885E-2</v>
      </c>
      <c r="G158" s="16">
        <f t="shared" si="55"/>
        <v>5.0346032015875758E-2</v>
      </c>
      <c r="H158" s="16">
        <f t="shared" si="55"/>
        <v>3.0210733898432904</v>
      </c>
      <c r="I158" s="16">
        <f t="shared" si="55"/>
        <v>3.4054675288047585E-2</v>
      </c>
      <c r="J158" s="16">
        <f t="shared" si="55"/>
        <v>2.4719831209707119</v>
      </c>
      <c r="K158" s="16">
        <f t="shared" si="55"/>
        <v>1.0344006625912568E-2</v>
      </c>
      <c r="L158" s="16">
        <f t="shared" si="55"/>
        <v>7.409170212025748E-2</v>
      </c>
      <c r="M158" s="16">
        <f t="shared" si="55"/>
        <v>1.0058832258779167E-2</v>
      </c>
      <c r="N158" s="16">
        <f t="shared" si="55"/>
        <v>4.2468710955907403E-3</v>
      </c>
      <c r="O158" s="16"/>
      <c r="P158" s="16">
        <f>STDEV(P143:P155)</f>
        <v>0.17609609847306709</v>
      </c>
      <c r="U158" s="48"/>
    </row>
    <row r="159" spans="1:21" x14ac:dyDescent="0.2">
      <c r="B159" s="49" t="s">
        <v>563</v>
      </c>
      <c r="C159" s="16"/>
      <c r="D159" s="16">
        <f t="shared" ref="D159:N159" si="56">D157/D$11</f>
        <v>0.71206759630923677</v>
      </c>
      <c r="E159" s="16">
        <f t="shared" si="56"/>
        <v>7.6879945438672228E-4</v>
      </c>
      <c r="F159" s="16">
        <f t="shared" si="56"/>
        <v>2.0674062214144882E-3</v>
      </c>
      <c r="G159" s="16">
        <f t="shared" si="56"/>
        <v>1.044126023104931E-3</v>
      </c>
      <c r="H159" s="16">
        <f t="shared" si="56"/>
        <v>3.2293229830475952E-2</v>
      </c>
      <c r="I159" s="16">
        <f t="shared" si="56"/>
        <v>4.5866008404810214E-4</v>
      </c>
      <c r="J159" s="16">
        <f t="shared" si="56"/>
        <v>1.3596697020290975</v>
      </c>
      <c r="K159" s="16">
        <f t="shared" si="56"/>
        <v>1.4518819689253397E-4</v>
      </c>
      <c r="L159" s="16">
        <f t="shared" si="56"/>
        <v>8.0407971005944587E-3</v>
      </c>
      <c r="M159" s="16">
        <f t="shared" si="56"/>
        <v>1.4009721565223484E-4</v>
      </c>
      <c r="N159" s="16">
        <f t="shared" si="56"/>
        <v>4.2763441005967283E-5</v>
      </c>
      <c r="O159" s="16"/>
      <c r="P159" s="16">
        <f>SUM(D159:O159)</f>
        <v>2.1167383659059098</v>
      </c>
      <c r="Q159" s="28" t="s">
        <v>564</v>
      </c>
      <c r="U159" s="48"/>
    </row>
    <row r="160" spans="1:21" x14ac:dyDescent="0.2">
      <c r="B160" s="49" t="s">
        <v>565</v>
      </c>
      <c r="C160" s="16"/>
      <c r="D160" s="17">
        <f t="shared" ref="D160:N160" si="57">D159*D$9*D$7</f>
        <v>2.8482703852369471</v>
      </c>
      <c r="E160" s="17">
        <f t="shared" si="57"/>
        <v>3.0751978175468891E-3</v>
      </c>
      <c r="F160" s="17">
        <f t="shared" si="57"/>
        <v>1.2404437328486929E-2</v>
      </c>
      <c r="G160" s="17">
        <f t="shared" si="57"/>
        <v>6.2647561386295859E-3</v>
      </c>
      <c r="H160" s="17">
        <f t="shared" si="57"/>
        <v>6.4586459660951903E-2</v>
      </c>
      <c r="I160" s="17">
        <f t="shared" si="57"/>
        <v>9.1732016809620428E-4</v>
      </c>
      <c r="J160" s="17">
        <f t="shared" si="57"/>
        <v>2.7193394040581951</v>
      </c>
      <c r="K160" s="17">
        <f t="shared" si="57"/>
        <v>2.9037639378506793E-4</v>
      </c>
      <c r="L160" s="17">
        <f t="shared" si="57"/>
        <v>1.6081594201188917E-2</v>
      </c>
      <c r="M160" s="17">
        <f t="shared" si="57"/>
        <v>2.8019443130446967E-4</v>
      </c>
      <c r="N160" s="17">
        <f t="shared" si="57"/>
        <v>8.5526882011934566E-5</v>
      </c>
      <c r="O160" s="17"/>
      <c r="P160" s="16">
        <f>SUM(D160:O160)</f>
        <v>5.6715956523171442</v>
      </c>
      <c r="Q160" s="28" t="s">
        <v>564</v>
      </c>
      <c r="R160" s="27">
        <f>(2*Q161)/P160</f>
        <v>1.4105377904949166</v>
      </c>
      <c r="S160" s="18" t="s">
        <v>566</v>
      </c>
      <c r="U160" s="48"/>
    </row>
    <row r="161" spans="1:21" x14ac:dyDescent="0.2">
      <c r="B161" s="49" t="s">
        <v>428</v>
      </c>
      <c r="D161" s="52">
        <f t="shared" ref="D161:N161" si="58">$R160*D159*D$7</f>
        <v>1.004398253981057</v>
      </c>
      <c r="E161" s="52">
        <f t="shared" si="58"/>
        <v>1.0844206837243447E-3</v>
      </c>
      <c r="F161" s="52">
        <f t="shared" si="58"/>
        <v>5.8323092072188731E-3</v>
      </c>
      <c r="G161" s="52">
        <f t="shared" si="58"/>
        <v>2.9455584272573472E-3</v>
      </c>
      <c r="H161" s="52">
        <f t="shared" si="58"/>
        <v>4.5550821053024076E-2</v>
      </c>
      <c r="I161" s="52">
        <f t="shared" si="58"/>
        <v>6.4695738154142268E-4</v>
      </c>
      <c r="J161" s="52">
        <f t="shared" si="58"/>
        <v>1.9178654973030047</v>
      </c>
      <c r="K161" s="52">
        <f t="shared" si="58"/>
        <v>2.0479343845073578E-4</v>
      </c>
      <c r="L161" s="52">
        <f t="shared" si="58"/>
        <v>1.1341848176090439E-2</v>
      </c>
      <c r="M161" s="52">
        <f t="shared" si="58"/>
        <v>3.9522483404118633E-4</v>
      </c>
      <c r="N161" s="52">
        <f t="shared" si="58"/>
        <v>1.2063889918103361E-4</v>
      </c>
      <c r="O161" s="52"/>
      <c r="P161" s="52">
        <f>SUM(D161:O161)</f>
        <v>2.9903863233845911</v>
      </c>
      <c r="Q161" s="27">
        <v>4</v>
      </c>
      <c r="R161" s="28" t="s">
        <v>567</v>
      </c>
    </row>
    <row r="162" spans="1:21" s="53" customFormat="1" x14ac:dyDescent="0.2">
      <c r="C162" s="54" t="s">
        <v>429</v>
      </c>
      <c r="D162" s="55">
        <f>J161/(SUM(H161:L161))</f>
        <v>0.97077134532382736</v>
      </c>
      <c r="F162" s="54"/>
      <c r="G162" s="54" t="s">
        <v>681</v>
      </c>
      <c r="H162" s="62">
        <f>J161+H161+I161+L161+G161</f>
        <v>1.978350682340918</v>
      </c>
      <c r="J162" s="54"/>
      <c r="K162" s="55"/>
      <c r="U162" s="56"/>
    </row>
    <row r="163" spans="1:21" x14ac:dyDescent="0.2">
      <c r="B163" s="26" t="s">
        <v>578</v>
      </c>
      <c r="U163" s="48"/>
    </row>
    <row r="164" spans="1:21" x14ac:dyDescent="0.2">
      <c r="A164" s="27" t="s">
        <v>43</v>
      </c>
      <c r="B164" s="28" t="s">
        <v>44</v>
      </c>
      <c r="C164" s="27">
        <v>100.22669999999999</v>
      </c>
      <c r="D164" s="27">
        <v>52.183259999999997</v>
      </c>
      <c r="E164" s="27">
        <v>1.42778</v>
      </c>
      <c r="F164" s="27">
        <v>6.3451199999999996</v>
      </c>
      <c r="G164" s="27">
        <v>1.01999</v>
      </c>
      <c r="H164" s="27">
        <v>0.65780000000000005</v>
      </c>
      <c r="I164" s="27">
        <v>0.27828000000000003</v>
      </c>
      <c r="J164" s="27">
        <v>20.132269999999998</v>
      </c>
      <c r="K164" s="27">
        <v>0</v>
      </c>
      <c r="L164" s="27">
        <v>18.093540000000001</v>
      </c>
      <c r="M164" s="27">
        <v>7.8979999999999995E-2</v>
      </c>
      <c r="N164" s="27">
        <v>9.7300000000000008E-3</v>
      </c>
      <c r="P164" s="27">
        <v>100.22669999999999</v>
      </c>
      <c r="Q164" s="27">
        <v>13680</v>
      </c>
      <c r="R164" s="27">
        <v>6443</v>
      </c>
      <c r="S164" s="27">
        <v>-76</v>
      </c>
      <c r="T164" s="27">
        <v>16</v>
      </c>
      <c r="U164" s="48">
        <v>39727.885381944441</v>
      </c>
    </row>
    <row r="165" spans="1:21" x14ac:dyDescent="0.2">
      <c r="A165" s="27" t="s">
        <v>45</v>
      </c>
      <c r="B165" s="28" t="s">
        <v>44</v>
      </c>
      <c r="C165" s="27">
        <v>100.4936</v>
      </c>
      <c r="D165" s="27">
        <v>51.674630000000001</v>
      </c>
      <c r="E165" s="27">
        <v>1.4744699999999999</v>
      </c>
      <c r="F165" s="27">
        <v>6.5174099999999999</v>
      </c>
      <c r="G165" s="27">
        <v>0.99485999999999997</v>
      </c>
      <c r="H165" s="27">
        <v>0.42886999999999997</v>
      </c>
      <c r="I165" s="27">
        <v>0.21123</v>
      </c>
      <c r="J165" s="27">
        <v>19.27514</v>
      </c>
      <c r="K165" s="27">
        <v>8.6899999999999998E-3</v>
      </c>
      <c r="L165" s="27">
        <v>19.871749999999999</v>
      </c>
      <c r="M165" s="27">
        <v>3.6589999999999998E-2</v>
      </c>
      <c r="N165" s="27">
        <v>0</v>
      </c>
      <c r="P165" s="27">
        <v>100.4936</v>
      </c>
      <c r="Q165" s="27">
        <v>13677.7</v>
      </c>
      <c r="R165" s="27">
        <v>6447</v>
      </c>
      <c r="S165" s="27">
        <v>-76</v>
      </c>
      <c r="T165" s="27">
        <v>17</v>
      </c>
      <c r="U165" s="48">
        <v>39727.88857638889</v>
      </c>
    </row>
    <row r="166" spans="1:21" x14ac:dyDescent="0.2">
      <c r="A166" s="27" t="s">
        <v>46</v>
      </c>
      <c r="B166" s="28" t="s">
        <v>44</v>
      </c>
      <c r="C166" s="27">
        <v>100.7847</v>
      </c>
      <c r="D166" s="27">
        <v>51.885489999999997</v>
      </c>
      <c r="E166" s="27">
        <v>1.39042</v>
      </c>
      <c r="F166" s="27">
        <v>6.4848299999999997</v>
      </c>
      <c r="G166" s="27">
        <v>0.98006000000000004</v>
      </c>
      <c r="H166" s="27">
        <v>0.45668999999999998</v>
      </c>
      <c r="I166" s="27">
        <v>0.23388</v>
      </c>
      <c r="J166" s="27">
        <v>19.337039999999998</v>
      </c>
      <c r="K166" s="27">
        <v>1.9279999999999999E-2</v>
      </c>
      <c r="L166" s="27">
        <v>19.953140000000001</v>
      </c>
      <c r="M166" s="27">
        <v>4.385E-2</v>
      </c>
      <c r="N166" s="27">
        <v>0</v>
      </c>
      <c r="P166" s="27">
        <v>100.7847</v>
      </c>
      <c r="Q166" s="27">
        <v>13675.3</v>
      </c>
      <c r="R166" s="27">
        <v>6451</v>
      </c>
      <c r="S166" s="27">
        <v>-76</v>
      </c>
      <c r="T166" s="27">
        <v>18</v>
      </c>
      <c r="U166" s="48">
        <v>39727.891550925924</v>
      </c>
    </row>
    <row r="167" spans="1:21" x14ac:dyDescent="0.2">
      <c r="A167" s="27" t="s">
        <v>47</v>
      </c>
      <c r="B167" s="28" t="s">
        <v>44</v>
      </c>
      <c r="C167" s="27">
        <v>101.0853</v>
      </c>
      <c r="D167" s="27">
        <v>51.837429999999998</v>
      </c>
      <c r="E167" s="27">
        <v>1.4651799999999999</v>
      </c>
      <c r="F167" s="27">
        <v>6.63741</v>
      </c>
      <c r="G167" s="27">
        <v>1.0329999999999999</v>
      </c>
      <c r="H167" s="27">
        <v>0.42646000000000001</v>
      </c>
      <c r="I167" s="27">
        <v>0.22644</v>
      </c>
      <c r="J167" s="27">
        <v>19.58437</v>
      </c>
      <c r="K167" s="27">
        <v>0</v>
      </c>
      <c r="L167" s="27">
        <v>19.824210000000001</v>
      </c>
      <c r="M167" s="27">
        <v>3.9230000000000001E-2</v>
      </c>
      <c r="N167" s="27">
        <v>1.155E-2</v>
      </c>
      <c r="P167" s="27">
        <v>101.0853</v>
      </c>
      <c r="Q167" s="27">
        <v>13673</v>
      </c>
      <c r="R167" s="27">
        <v>6455</v>
      </c>
      <c r="S167" s="27">
        <v>-76</v>
      </c>
      <c r="T167" s="27">
        <v>19</v>
      </c>
      <c r="U167" s="48">
        <v>39727.894571759258</v>
      </c>
    </row>
    <row r="168" spans="1:21" x14ac:dyDescent="0.2">
      <c r="A168" s="27" t="s">
        <v>48</v>
      </c>
      <c r="B168" s="28" t="s">
        <v>49</v>
      </c>
      <c r="C168" s="27">
        <v>101.0749</v>
      </c>
      <c r="D168" s="27">
        <v>51.184019999999997</v>
      </c>
      <c r="E168" s="27">
        <v>1.50251</v>
      </c>
      <c r="F168" s="27">
        <v>7.9108099999999997</v>
      </c>
      <c r="G168" s="27">
        <v>1.0504199999999999</v>
      </c>
      <c r="H168" s="27">
        <v>0.51363000000000003</v>
      </c>
      <c r="I168" s="27">
        <v>0.25003999999999998</v>
      </c>
      <c r="J168" s="27">
        <v>17.66282</v>
      </c>
      <c r="K168" s="27">
        <v>8.3000000000000001E-3</v>
      </c>
      <c r="L168" s="27">
        <v>20.943909999999999</v>
      </c>
      <c r="M168" s="27">
        <v>3.5369999999999999E-2</v>
      </c>
      <c r="N168" s="27">
        <v>1.311E-2</v>
      </c>
      <c r="P168" s="27">
        <v>101.0749</v>
      </c>
      <c r="Q168" s="27">
        <v>13634</v>
      </c>
      <c r="R168" s="27">
        <v>6576</v>
      </c>
      <c r="S168" s="27">
        <v>-76</v>
      </c>
      <c r="T168" s="27">
        <v>20</v>
      </c>
      <c r="U168" s="48">
        <v>39727.897627314815</v>
      </c>
    </row>
    <row r="169" spans="1:21" x14ac:dyDescent="0.2">
      <c r="A169" s="27" t="s">
        <v>50</v>
      </c>
      <c r="B169" s="28" t="s">
        <v>49</v>
      </c>
      <c r="C169" s="27">
        <v>100.9055</v>
      </c>
      <c r="D169" s="27">
        <v>51.24926</v>
      </c>
      <c r="E169" s="27">
        <v>1.57372</v>
      </c>
      <c r="F169" s="27">
        <v>7.25427</v>
      </c>
      <c r="G169" s="27">
        <v>0.97902999999999996</v>
      </c>
      <c r="H169" s="27">
        <v>0.48796</v>
      </c>
      <c r="I169" s="27">
        <v>0.18501000000000001</v>
      </c>
      <c r="J169" s="27">
        <v>17.35201</v>
      </c>
      <c r="K169" s="27">
        <v>3.1320000000000001E-2</v>
      </c>
      <c r="L169" s="27">
        <v>21.748090000000001</v>
      </c>
      <c r="M169" s="27">
        <v>3.9370000000000002E-2</v>
      </c>
      <c r="N169" s="27">
        <v>5.5100000000000001E-3</v>
      </c>
      <c r="P169" s="27">
        <v>100.9055</v>
      </c>
      <c r="Q169" s="27">
        <v>13634</v>
      </c>
      <c r="R169" s="27">
        <v>6581.3</v>
      </c>
      <c r="S169" s="27">
        <v>-76</v>
      </c>
      <c r="T169" s="27">
        <v>21</v>
      </c>
      <c r="U169" s="48">
        <v>39727.900833333333</v>
      </c>
    </row>
    <row r="170" spans="1:21" x14ac:dyDescent="0.2">
      <c r="A170" s="27" t="s">
        <v>51</v>
      </c>
      <c r="B170" s="28" t="s">
        <v>49</v>
      </c>
      <c r="C170" s="27">
        <v>101.07980000000001</v>
      </c>
      <c r="D170" s="27">
        <v>52.44894</v>
      </c>
      <c r="E170" s="27">
        <v>1.3774999999999999</v>
      </c>
      <c r="F170" s="27">
        <v>5.82653</v>
      </c>
      <c r="G170" s="27">
        <v>0.88763999999999998</v>
      </c>
      <c r="H170" s="27">
        <v>0.63575000000000004</v>
      </c>
      <c r="I170" s="27">
        <v>0.19105</v>
      </c>
      <c r="J170" s="27">
        <v>18.322959999999998</v>
      </c>
      <c r="K170" s="27">
        <v>1.2460000000000001E-2</v>
      </c>
      <c r="L170" s="27">
        <v>21.331340000000001</v>
      </c>
      <c r="M170" s="27">
        <v>3.304E-2</v>
      </c>
      <c r="N170" s="27">
        <v>1.265E-2</v>
      </c>
      <c r="P170" s="27">
        <v>101.07980000000001</v>
      </c>
      <c r="Q170" s="27">
        <v>13634</v>
      </c>
      <c r="R170" s="27">
        <v>6586.7</v>
      </c>
      <c r="S170" s="27">
        <v>-76</v>
      </c>
      <c r="T170" s="27">
        <v>22</v>
      </c>
      <c r="U170" s="48">
        <v>39727.903831018521</v>
      </c>
    </row>
    <row r="171" spans="1:21" x14ac:dyDescent="0.2">
      <c r="A171" s="27" t="s">
        <v>52</v>
      </c>
      <c r="B171" s="28" t="s">
        <v>49</v>
      </c>
      <c r="C171" s="27">
        <v>100.3492</v>
      </c>
      <c r="D171" s="27">
        <v>52.255429999999997</v>
      </c>
      <c r="E171" s="27">
        <v>1.31019</v>
      </c>
      <c r="F171" s="27">
        <v>5.7918099999999999</v>
      </c>
      <c r="G171" s="27">
        <v>0.95411000000000001</v>
      </c>
      <c r="H171" s="27">
        <v>1.1006</v>
      </c>
      <c r="I171" s="27">
        <v>0.22600000000000001</v>
      </c>
      <c r="J171" s="27">
        <v>19.888819999999999</v>
      </c>
      <c r="K171" s="27">
        <v>0</v>
      </c>
      <c r="L171" s="27">
        <v>18.731439999999999</v>
      </c>
      <c r="M171" s="27">
        <v>7.7410000000000007E-2</v>
      </c>
      <c r="N171" s="27">
        <v>1.341E-2</v>
      </c>
      <c r="P171" s="27">
        <v>100.3492</v>
      </c>
      <c r="Q171" s="27">
        <v>13634</v>
      </c>
      <c r="R171" s="27">
        <v>6592</v>
      </c>
      <c r="S171" s="27">
        <v>-76</v>
      </c>
      <c r="T171" s="27">
        <v>23</v>
      </c>
      <c r="U171" s="48">
        <v>39727.906828703701</v>
      </c>
    </row>
    <row r="172" spans="1:21" x14ac:dyDescent="0.2">
      <c r="B172" s="49" t="s">
        <v>418</v>
      </c>
      <c r="C172" s="27">
        <f>COUNT(C164:C171)</f>
        <v>8</v>
      </c>
      <c r="D172" s="27">
        <f t="shared" ref="D172" si="59">COUNT(D164:D171)</f>
        <v>8</v>
      </c>
      <c r="E172" s="27">
        <f t="shared" ref="E172" si="60">COUNT(E164:E171)</f>
        <v>8</v>
      </c>
      <c r="F172" s="27">
        <f t="shared" ref="F172" si="61">COUNT(F164:F171)</f>
        <v>8</v>
      </c>
      <c r="G172" s="27">
        <f t="shared" ref="G172" si="62">COUNT(G164:G171)</f>
        <v>8</v>
      </c>
      <c r="H172" s="27">
        <f t="shared" ref="H172" si="63">COUNT(H164:H171)</f>
        <v>8</v>
      </c>
      <c r="I172" s="27">
        <f t="shared" ref="I172" si="64">COUNT(I164:I171)</f>
        <v>8</v>
      </c>
      <c r="J172" s="27">
        <f t="shared" ref="J172" si="65">COUNT(J164:J171)</f>
        <v>8</v>
      </c>
      <c r="K172" s="27">
        <f t="shared" ref="K172" si="66">COUNT(K164:K171)</f>
        <v>8</v>
      </c>
      <c r="L172" s="27">
        <f t="shared" ref="L172" si="67">COUNT(L164:L171)</f>
        <v>8</v>
      </c>
      <c r="M172" s="27">
        <f t="shared" ref="M172" si="68">COUNT(M164:M171)</f>
        <v>8</v>
      </c>
      <c r="N172" s="27">
        <f t="shared" ref="N172" si="69">COUNT(N164:N171)</f>
        <v>8</v>
      </c>
      <c r="P172" s="27">
        <f>COUNT(P164:P171)</f>
        <v>8</v>
      </c>
      <c r="U172" s="48"/>
    </row>
    <row r="173" spans="1:21" x14ac:dyDescent="0.2">
      <c r="B173" s="49" t="s">
        <v>419</v>
      </c>
      <c r="C173" s="16">
        <f>AVERAGE(C164:C171)</f>
        <v>100.7499625</v>
      </c>
      <c r="D173" s="16">
        <f t="shared" ref="D173:N173" si="70">AVERAGE(D164:D171)</f>
        <v>51.839807499999992</v>
      </c>
      <c r="E173" s="16">
        <f t="shared" si="70"/>
        <v>1.44022125</v>
      </c>
      <c r="F173" s="16">
        <f t="shared" si="70"/>
        <v>6.5960237499999987</v>
      </c>
      <c r="G173" s="16">
        <f t="shared" si="70"/>
        <v>0.98738875000000004</v>
      </c>
      <c r="H173" s="16">
        <f t="shared" si="70"/>
        <v>0.58847000000000005</v>
      </c>
      <c r="I173" s="16">
        <f t="shared" si="70"/>
        <v>0.22524124999999998</v>
      </c>
      <c r="J173" s="16">
        <f t="shared" si="70"/>
        <v>18.94442875</v>
      </c>
      <c r="K173" s="16">
        <f t="shared" si="70"/>
        <v>1.000625E-2</v>
      </c>
      <c r="L173" s="16">
        <f t="shared" si="70"/>
        <v>20.062177500000001</v>
      </c>
      <c r="M173" s="16">
        <f t="shared" si="70"/>
        <v>4.7980000000000009E-2</v>
      </c>
      <c r="N173" s="16">
        <f t="shared" si="70"/>
        <v>8.2450000000000006E-3</v>
      </c>
      <c r="O173" s="16"/>
      <c r="P173" s="16">
        <f>AVERAGE(P164:P171)</f>
        <v>100.7499625</v>
      </c>
      <c r="U173" s="48"/>
    </row>
    <row r="174" spans="1:21" x14ac:dyDescent="0.2">
      <c r="B174" s="49" t="s">
        <v>787</v>
      </c>
      <c r="C174" s="16">
        <f t="shared" ref="C174:N174" si="71">STDEV(C164:C171)</f>
        <v>0.34895004938284224</v>
      </c>
      <c r="D174" s="16">
        <f t="shared" si="71"/>
        <v>0.45824569665970993</v>
      </c>
      <c r="E174" s="16">
        <f t="shared" si="71"/>
        <v>8.1918732453485368E-2</v>
      </c>
      <c r="F174" s="16">
        <f t="shared" si="71"/>
        <v>0.70549284505711729</v>
      </c>
      <c r="G174" s="16">
        <f t="shared" si="71"/>
        <v>5.1203868837506494E-2</v>
      </c>
      <c r="H174" s="16">
        <f t="shared" si="71"/>
        <v>0.22491517080255555</v>
      </c>
      <c r="I174" s="16">
        <f t="shared" si="71"/>
        <v>3.0445825159500579E-2</v>
      </c>
      <c r="J174" s="16">
        <f t="shared" si="71"/>
        <v>1.0378839645360511</v>
      </c>
      <c r="K174" s="16">
        <f t="shared" si="71"/>
        <v>1.1028004530674235E-2</v>
      </c>
      <c r="L174" s="16">
        <f t="shared" si="71"/>
        <v>1.2525233303301895</v>
      </c>
      <c r="M174" s="16">
        <f t="shared" si="71"/>
        <v>1.8923999124316773E-2</v>
      </c>
      <c r="N174" s="16">
        <f t="shared" si="71"/>
        <v>5.6860480878324305E-3</v>
      </c>
      <c r="O174" s="16"/>
      <c r="P174" s="16">
        <f>STDEV(P164:P171)</f>
        <v>0.34895004938284224</v>
      </c>
      <c r="U174" s="48"/>
    </row>
    <row r="175" spans="1:21" x14ac:dyDescent="0.2">
      <c r="B175" s="49" t="s">
        <v>563</v>
      </c>
      <c r="C175" s="16"/>
      <c r="D175" s="16">
        <f t="shared" ref="D175:N175" si="72">D173/D$11</f>
        <v>0.86278457933270414</v>
      </c>
      <c r="E175" s="16">
        <f t="shared" si="72"/>
        <v>1.8025567968480129E-2</v>
      </c>
      <c r="F175" s="16">
        <f t="shared" si="72"/>
        <v>6.4691456894224939E-2</v>
      </c>
      <c r="G175" s="16">
        <f t="shared" si="72"/>
        <v>6.4963974650997227E-3</v>
      </c>
      <c r="H175" s="16">
        <f t="shared" si="72"/>
        <v>8.1906678692321398E-3</v>
      </c>
      <c r="I175" s="16">
        <f t="shared" si="72"/>
        <v>3.1752115245272591E-3</v>
      </c>
      <c r="J175" s="16">
        <f t="shared" si="72"/>
        <v>0.47003376182253054</v>
      </c>
      <c r="K175" s="16">
        <f t="shared" si="72"/>
        <v>1.3393562255887477E-4</v>
      </c>
      <c r="L175" s="16">
        <f t="shared" si="72"/>
        <v>0.35774593701073837</v>
      </c>
      <c r="M175" s="16">
        <f t="shared" si="72"/>
        <v>7.7413392355532389E-4</v>
      </c>
      <c r="N175" s="16">
        <f t="shared" si="72"/>
        <v>8.7523380260160472E-5</v>
      </c>
      <c r="O175" s="16"/>
      <c r="P175" s="16">
        <f>SUM(D175:O175)</f>
        <v>1.7921391728139116</v>
      </c>
      <c r="Q175" s="28" t="s">
        <v>564</v>
      </c>
      <c r="U175" s="48"/>
    </row>
    <row r="176" spans="1:21" x14ac:dyDescent="0.2">
      <c r="B176" s="49" t="s">
        <v>565</v>
      </c>
      <c r="C176" s="16"/>
      <c r="D176" s="17">
        <f t="shared" ref="D176:N176" si="73">D175*D$9*D$7</f>
        <v>3.4511383173308166</v>
      </c>
      <c r="E176" s="17">
        <f t="shared" si="73"/>
        <v>7.2102271873920515E-2</v>
      </c>
      <c r="F176" s="17">
        <f t="shared" si="73"/>
        <v>0.3881487413653496</v>
      </c>
      <c r="G176" s="17">
        <f t="shared" si="73"/>
        <v>3.8978384790598335E-2</v>
      </c>
      <c r="H176" s="17">
        <f t="shared" si="73"/>
        <v>1.638133573846428E-2</v>
      </c>
      <c r="I176" s="17">
        <f t="shared" si="73"/>
        <v>6.3504230490545183E-3</v>
      </c>
      <c r="J176" s="17">
        <f t="shared" si="73"/>
        <v>0.94006752364506108</v>
      </c>
      <c r="K176" s="17">
        <f t="shared" si="73"/>
        <v>2.6787124511774954E-4</v>
      </c>
      <c r="L176" s="17">
        <f t="shared" si="73"/>
        <v>0.71549187402147674</v>
      </c>
      <c r="M176" s="17">
        <f t="shared" si="73"/>
        <v>1.5482678471106478E-3</v>
      </c>
      <c r="N176" s="17">
        <f t="shared" si="73"/>
        <v>1.7504676052032094E-4</v>
      </c>
      <c r="O176" s="17"/>
      <c r="P176" s="16">
        <f>SUM(D176:O176)</f>
        <v>5.6306500576674896</v>
      </c>
      <c r="Q176" s="28" t="s">
        <v>564</v>
      </c>
      <c r="R176" s="27">
        <f>(2*Q177)/P176</f>
        <v>2.1311926468701605</v>
      </c>
      <c r="S176" s="18" t="s">
        <v>566</v>
      </c>
      <c r="U176" s="48"/>
    </row>
    <row r="177" spans="1:21" x14ac:dyDescent="0.2">
      <c r="B177" s="49" t="s">
        <v>428</v>
      </c>
      <c r="D177" s="52">
        <f t="shared" ref="D177:N177" si="74">$R176*D175*D$7</f>
        <v>1.8387601513068237</v>
      </c>
      <c r="E177" s="52">
        <f t="shared" si="74"/>
        <v>3.8415957910083148E-2</v>
      </c>
      <c r="F177" s="52">
        <f t="shared" si="74"/>
        <v>0.27573991449658031</v>
      </c>
      <c r="G177" s="52">
        <f t="shared" si="74"/>
        <v>2.7690149017532958E-2</v>
      </c>
      <c r="H177" s="52">
        <f t="shared" si="74"/>
        <v>1.7455891135863221E-2</v>
      </c>
      <c r="I177" s="52">
        <f t="shared" si="74"/>
        <v>6.766987453329887E-3</v>
      </c>
      <c r="J177" s="52">
        <f t="shared" si="74"/>
        <v>1.0017324969768975</v>
      </c>
      <c r="K177" s="52">
        <f t="shared" si="74"/>
        <v>2.854426139514511E-4</v>
      </c>
      <c r="L177" s="52">
        <f t="shared" si="74"/>
        <v>0.7624255104049612</v>
      </c>
      <c r="M177" s="52">
        <f t="shared" si="74"/>
        <v>3.2996570511477064E-3</v>
      </c>
      <c r="N177" s="52">
        <f t="shared" si="74"/>
        <v>3.7305836887934992E-4</v>
      </c>
      <c r="O177" s="52"/>
      <c r="P177" s="52">
        <f>SUM(D177:O177)</f>
        <v>3.9729452167360506</v>
      </c>
      <c r="Q177" s="27">
        <v>6</v>
      </c>
      <c r="R177" s="28" t="s">
        <v>567</v>
      </c>
    </row>
    <row r="178" spans="1:21" x14ac:dyDescent="0.2">
      <c r="A178" s="26"/>
      <c r="B178" s="49"/>
      <c r="C178" s="54" t="s">
        <v>689</v>
      </c>
      <c r="D178" s="62">
        <f>J177/(H177+I177+J177+K177)</f>
        <v>0.97611835275992231</v>
      </c>
      <c r="E178" s="53"/>
      <c r="F178" s="53"/>
      <c r="G178" s="53"/>
      <c r="H178" s="54" t="s">
        <v>687</v>
      </c>
      <c r="I178" s="63">
        <f>L177/(SUM(H177:L177))</f>
        <v>0.42625362719725857</v>
      </c>
      <c r="J178" s="16"/>
      <c r="K178" s="16"/>
      <c r="L178" s="16"/>
      <c r="M178" s="16"/>
      <c r="N178" s="16"/>
      <c r="O178" s="16"/>
      <c r="P178" s="16"/>
      <c r="U178" s="48"/>
    </row>
    <row r="179" spans="1:21" s="46" customFormat="1" x14ac:dyDescent="0.2">
      <c r="A179" s="46" t="s">
        <v>413</v>
      </c>
      <c r="B179" s="47" t="s">
        <v>18</v>
      </c>
      <c r="C179" s="46" t="s">
        <v>414</v>
      </c>
      <c r="D179" s="46" t="s">
        <v>4</v>
      </c>
      <c r="E179" s="46" t="s">
        <v>7</v>
      </c>
      <c r="F179" s="46" t="s">
        <v>3</v>
      </c>
      <c r="G179" s="46" t="s">
        <v>8</v>
      </c>
      <c r="H179" s="46" t="s">
        <v>10</v>
      </c>
      <c r="I179" s="46" t="s">
        <v>9</v>
      </c>
      <c r="J179" s="46" t="s">
        <v>2</v>
      </c>
      <c r="K179" s="46" t="s">
        <v>11</v>
      </c>
      <c r="L179" s="46" t="s">
        <v>6</v>
      </c>
      <c r="M179" s="46" t="s">
        <v>1</v>
      </c>
      <c r="N179" s="46" t="s">
        <v>5</v>
      </c>
      <c r="O179" s="46" t="s">
        <v>485</v>
      </c>
      <c r="P179" s="46" t="s">
        <v>12</v>
      </c>
      <c r="Q179" s="46" t="s">
        <v>13</v>
      </c>
      <c r="R179" s="46" t="s">
        <v>14</v>
      </c>
      <c r="S179" s="46" t="s">
        <v>15</v>
      </c>
      <c r="T179" s="46" t="s">
        <v>21</v>
      </c>
      <c r="U179" s="47" t="s">
        <v>22</v>
      </c>
    </row>
    <row r="180" spans="1:21" s="46" customFormat="1" x14ac:dyDescent="0.2">
      <c r="A180" s="26" t="s">
        <v>584</v>
      </c>
      <c r="B180" s="47"/>
      <c r="U180" s="47"/>
    </row>
    <row r="181" spans="1:21" x14ac:dyDescent="0.2">
      <c r="A181" s="27" t="s">
        <v>415</v>
      </c>
      <c r="B181" s="28" t="s">
        <v>388</v>
      </c>
      <c r="C181" s="16">
        <f>SUM(D181:N181)</f>
        <v>100.88493</v>
      </c>
      <c r="D181" s="27">
        <v>41.525129999999997</v>
      </c>
      <c r="E181" s="27">
        <v>1.524E-2</v>
      </c>
      <c r="F181" s="27">
        <v>7.8499999999999993E-3</v>
      </c>
      <c r="G181" s="27">
        <v>4.0930000000000001E-2</v>
      </c>
      <c r="H181" s="27">
        <v>9.1249400000000005</v>
      </c>
      <c r="I181" s="27">
        <v>6.744E-2</v>
      </c>
      <c r="J181" s="27">
        <v>49.883000000000003</v>
      </c>
      <c r="K181" s="27">
        <v>5.3E-3</v>
      </c>
      <c r="L181" s="27">
        <v>0.20524000000000001</v>
      </c>
      <c r="M181" s="27">
        <v>8.6700000000000006E-3</v>
      </c>
      <c r="N181" s="27">
        <v>1.1900000000000001E-3</v>
      </c>
      <c r="P181" s="27">
        <v>100.8849</v>
      </c>
      <c r="Q181" s="27">
        <v>19608.5</v>
      </c>
      <c r="R181" s="27">
        <v>26580.5</v>
      </c>
      <c r="S181" s="27">
        <v>-113</v>
      </c>
      <c r="T181" s="27">
        <v>85</v>
      </c>
      <c r="U181" s="48">
        <v>39735.810034722221</v>
      </c>
    </row>
    <row r="182" spans="1:21" x14ac:dyDescent="0.2">
      <c r="A182" s="27" t="s">
        <v>416</v>
      </c>
      <c r="B182" s="28" t="s">
        <v>388</v>
      </c>
      <c r="C182" s="16">
        <f>SUM(D182:N182)</f>
        <v>101.04100000000001</v>
      </c>
      <c r="D182" s="27">
        <v>41.872059999999998</v>
      </c>
      <c r="E182" s="27">
        <v>1.3690000000000001E-2</v>
      </c>
      <c r="F182" s="27">
        <v>2.5899999999999999E-3</v>
      </c>
      <c r="G182" s="27">
        <v>3.9600000000000003E-2</v>
      </c>
      <c r="H182" s="27">
        <v>8.0006799999999991</v>
      </c>
      <c r="I182" s="27">
        <v>7.8310000000000005E-2</v>
      </c>
      <c r="J182" s="27">
        <v>50.80057</v>
      </c>
      <c r="K182" s="27">
        <v>2.7279999999999999E-2</v>
      </c>
      <c r="L182" s="27">
        <v>0.19736999999999999</v>
      </c>
      <c r="M182" s="27">
        <v>0</v>
      </c>
      <c r="N182" s="27">
        <v>8.8500000000000002E-3</v>
      </c>
      <c r="P182" s="27">
        <v>101.041</v>
      </c>
      <c r="Q182" s="27">
        <v>19604.3</v>
      </c>
      <c r="R182" s="27">
        <v>26576.3</v>
      </c>
      <c r="S182" s="27">
        <v>-113</v>
      </c>
      <c r="T182" s="27">
        <v>86</v>
      </c>
      <c r="U182" s="48">
        <v>39735.813043981485</v>
      </c>
    </row>
    <row r="183" spans="1:21" x14ac:dyDescent="0.2">
      <c r="A183" s="27" t="s">
        <v>417</v>
      </c>
      <c r="B183" s="28" t="s">
        <v>388</v>
      </c>
      <c r="C183" s="16">
        <f>SUM(D183:N183)</f>
        <v>100.98970000000001</v>
      </c>
      <c r="D183" s="27">
        <v>41.90325</v>
      </c>
      <c r="E183" s="27">
        <v>3.4099999999999998E-3</v>
      </c>
      <c r="F183" s="27">
        <v>8.9800000000000001E-3</v>
      </c>
      <c r="G183" s="27">
        <v>4.0820000000000002E-2</v>
      </c>
      <c r="H183" s="27">
        <v>7.5150300000000003</v>
      </c>
      <c r="I183" s="27">
        <v>6.8349999999999994E-2</v>
      </c>
      <c r="J183" s="27">
        <v>51.162849999999999</v>
      </c>
      <c r="K183" s="27">
        <v>4.018E-2</v>
      </c>
      <c r="L183" s="27">
        <v>0.22842999999999999</v>
      </c>
      <c r="M183" s="27">
        <v>1.1690000000000001E-2</v>
      </c>
      <c r="N183" s="27">
        <v>6.7099999999999998E-3</v>
      </c>
      <c r="P183" s="27">
        <v>100.9897</v>
      </c>
      <c r="Q183" s="27">
        <v>19600</v>
      </c>
      <c r="R183" s="27">
        <v>26572</v>
      </c>
      <c r="S183" s="27">
        <v>-113</v>
      </c>
      <c r="T183" s="27">
        <v>87</v>
      </c>
      <c r="U183" s="48">
        <v>39735.816006944442</v>
      </c>
    </row>
    <row r="184" spans="1:21" x14ac:dyDescent="0.2">
      <c r="B184" s="49" t="s">
        <v>418</v>
      </c>
      <c r="C184" s="27">
        <f t="shared" ref="C184:P184" si="75">COUNT(C181:C183)</f>
        <v>3</v>
      </c>
      <c r="D184" s="27">
        <f t="shared" si="75"/>
        <v>3</v>
      </c>
      <c r="E184" s="27">
        <f t="shared" si="75"/>
        <v>3</v>
      </c>
      <c r="F184" s="27">
        <f t="shared" si="75"/>
        <v>3</v>
      </c>
      <c r="G184" s="27">
        <f t="shared" si="75"/>
        <v>3</v>
      </c>
      <c r="H184" s="27">
        <f t="shared" si="75"/>
        <v>3</v>
      </c>
      <c r="I184" s="27">
        <f t="shared" si="75"/>
        <v>3</v>
      </c>
      <c r="J184" s="27">
        <f t="shared" si="75"/>
        <v>3</v>
      </c>
      <c r="K184" s="27">
        <f t="shared" si="75"/>
        <v>3</v>
      </c>
      <c r="L184" s="27">
        <f t="shared" si="75"/>
        <v>3</v>
      </c>
      <c r="M184" s="27">
        <f t="shared" si="75"/>
        <v>3</v>
      </c>
      <c r="N184" s="27">
        <f t="shared" si="75"/>
        <v>3</v>
      </c>
      <c r="P184" s="27">
        <f t="shared" si="75"/>
        <v>3</v>
      </c>
      <c r="U184" s="48"/>
    </row>
    <row r="185" spans="1:21" x14ac:dyDescent="0.2">
      <c r="B185" s="49" t="s">
        <v>419</v>
      </c>
      <c r="C185" s="16">
        <f t="shared" ref="C185:P185" si="76">AVERAGE(C181:C183)</f>
        <v>100.97187666666667</v>
      </c>
      <c r="D185" s="16">
        <f t="shared" si="76"/>
        <v>41.766813333333332</v>
      </c>
      <c r="E185" s="16">
        <f t="shared" si="76"/>
        <v>1.078E-2</v>
      </c>
      <c r="F185" s="16">
        <f t="shared" si="76"/>
        <v>6.4733333333333335E-3</v>
      </c>
      <c r="G185" s="16">
        <f t="shared" si="76"/>
        <v>4.0450000000000007E-2</v>
      </c>
      <c r="H185" s="16">
        <f t="shared" si="76"/>
        <v>8.2135499999999997</v>
      </c>
      <c r="I185" s="16">
        <f t="shared" si="76"/>
        <v>7.1366666666666662E-2</v>
      </c>
      <c r="J185" s="16">
        <f t="shared" si="76"/>
        <v>50.615473333333334</v>
      </c>
      <c r="K185" s="16">
        <f t="shared" si="76"/>
        <v>2.4253333333333332E-2</v>
      </c>
      <c r="L185" s="16">
        <f t="shared" si="76"/>
        <v>0.21034666666666668</v>
      </c>
      <c r="M185" s="16">
        <f t="shared" si="76"/>
        <v>6.7866666666666674E-3</v>
      </c>
      <c r="N185" s="16">
        <f t="shared" si="76"/>
        <v>5.5833333333333334E-3</v>
      </c>
      <c r="O185" s="16"/>
      <c r="P185" s="16">
        <f t="shared" si="76"/>
        <v>100.97186666666668</v>
      </c>
      <c r="U185" s="48"/>
    </row>
    <row r="186" spans="1:21" x14ac:dyDescent="0.2">
      <c r="B186" s="49" t="s">
        <v>787</v>
      </c>
      <c r="C186" s="16">
        <f t="shared" ref="C186:N186" si="77">STDEV(C181:C183)</f>
        <v>7.9546933525652536E-2</v>
      </c>
      <c r="D186" s="16">
        <f t="shared" si="77"/>
        <v>0.20988408523119076</v>
      </c>
      <c r="E186" s="16">
        <f t="shared" si="77"/>
        <v>6.4294867602321081E-3</v>
      </c>
      <c r="F186" s="16">
        <f t="shared" si="77"/>
        <v>3.410195497817293E-3</v>
      </c>
      <c r="G186" s="16">
        <f t="shared" si="77"/>
        <v>7.3817342135842207E-4</v>
      </c>
      <c r="H186" s="16">
        <f t="shared" si="77"/>
        <v>0.8257952407830893</v>
      </c>
      <c r="I186" s="16">
        <f t="shared" si="77"/>
        <v>6.0302929724295636E-3</v>
      </c>
      <c r="J186" s="16">
        <f t="shared" si="77"/>
        <v>0.65969658755622707</v>
      </c>
      <c r="K186" s="16">
        <f t="shared" si="77"/>
        <v>1.7635876313167244E-2</v>
      </c>
      <c r="L186" s="16">
        <f t="shared" si="77"/>
        <v>1.614742807178076E-2</v>
      </c>
      <c r="M186" s="16">
        <f t="shared" si="77"/>
        <v>6.0682973998752998E-3</v>
      </c>
      <c r="N186" s="16">
        <f t="shared" si="77"/>
        <v>3.9523326445699532E-3</v>
      </c>
      <c r="O186" s="16"/>
      <c r="P186" s="16">
        <f>STDEV(P181:P183)</f>
        <v>7.9563329073970637E-2</v>
      </c>
      <c r="U186" s="48"/>
    </row>
    <row r="187" spans="1:21" x14ac:dyDescent="0.2">
      <c r="B187" s="35" t="s">
        <v>677</v>
      </c>
    </row>
    <row r="188" spans="1:21" x14ac:dyDescent="0.2">
      <c r="A188" s="27" t="s">
        <v>420</v>
      </c>
      <c r="B188" s="28" t="s">
        <v>394</v>
      </c>
      <c r="C188" s="16">
        <f>SUM(D188:N188)</f>
        <v>100.65522999999999</v>
      </c>
      <c r="D188" s="27">
        <v>42.180019999999999</v>
      </c>
      <c r="E188" s="27">
        <v>0</v>
      </c>
      <c r="F188" s="27">
        <v>0</v>
      </c>
      <c r="G188" s="27">
        <v>6.062E-2</v>
      </c>
      <c r="H188" s="27">
        <v>5.4821499999999999</v>
      </c>
      <c r="I188" s="27">
        <v>0.19983999999999999</v>
      </c>
      <c r="J188" s="27">
        <v>52.49333</v>
      </c>
      <c r="K188" s="27">
        <v>6.4460000000000003E-2</v>
      </c>
      <c r="L188" s="27">
        <v>0.17480999999999999</v>
      </c>
      <c r="M188" s="27">
        <v>0</v>
      </c>
      <c r="N188" s="27">
        <v>0</v>
      </c>
      <c r="P188" s="27">
        <v>100.65519999999999</v>
      </c>
      <c r="Q188" s="27">
        <v>19250</v>
      </c>
      <c r="R188" s="27">
        <v>26168</v>
      </c>
      <c r="S188" s="27">
        <v>-112</v>
      </c>
      <c r="T188" s="27">
        <v>98</v>
      </c>
      <c r="U188" s="48">
        <v>39735.849872685183</v>
      </c>
    </row>
    <row r="189" spans="1:21" x14ac:dyDescent="0.2">
      <c r="A189" s="27" t="s">
        <v>421</v>
      </c>
      <c r="B189" s="28" t="s">
        <v>394</v>
      </c>
      <c r="C189" s="16">
        <f>SUM(D189:N189)</f>
        <v>100.94685000000001</v>
      </c>
      <c r="D189" s="27">
        <v>42.418979999999998</v>
      </c>
      <c r="E189" s="27">
        <v>1.2359999999999999E-2</v>
      </c>
      <c r="F189" s="27">
        <v>0</v>
      </c>
      <c r="G189" s="27">
        <v>4.3560000000000001E-2</v>
      </c>
      <c r="H189" s="27">
        <v>5.4662600000000001</v>
      </c>
      <c r="I189" s="27">
        <v>0.17624999999999999</v>
      </c>
      <c r="J189" s="27">
        <v>52.595730000000003</v>
      </c>
      <c r="K189" s="27">
        <v>3.4720000000000001E-2</v>
      </c>
      <c r="L189" s="27">
        <v>0.19897999999999999</v>
      </c>
      <c r="M189" s="27">
        <v>1.0000000000000001E-5</v>
      </c>
      <c r="N189" s="27">
        <v>0</v>
      </c>
      <c r="P189" s="27">
        <v>100.9469</v>
      </c>
      <c r="Q189" s="27">
        <v>19250</v>
      </c>
      <c r="R189" s="27">
        <v>26154</v>
      </c>
      <c r="S189" s="27">
        <v>-112</v>
      </c>
      <c r="T189" s="27">
        <v>99</v>
      </c>
      <c r="U189" s="48">
        <v>39735.853078703702</v>
      </c>
    </row>
    <row r="190" spans="1:21" x14ac:dyDescent="0.2">
      <c r="A190" s="27" t="s">
        <v>422</v>
      </c>
      <c r="B190" s="28" t="s">
        <v>394</v>
      </c>
      <c r="C190" s="16">
        <f>SUM(D190:N190)</f>
        <v>101.09877999999999</v>
      </c>
      <c r="D190" s="27">
        <v>42.378900000000002</v>
      </c>
      <c r="E190" s="27">
        <v>1.6140000000000002E-2</v>
      </c>
      <c r="F190" s="27">
        <v>0</v>
      </c>
      <c r="G190" s="27">
        <v>5.7860000000000002E-2</v>
      </c>
      <c r="H190" s="27">
        <v>5.8632299999999997</v>
      </c>
      <c r="I190" s="27">
        <v>0.20963999999999999</v>
      </c>
      <c r="J190" s="27">
        <v>52.348320000000001</v>
      </c>
      <c r="K190" s="27">
        <v>1.1440000000000001E-2</v>
      </c>
      <c r="L190" s="27">
        <v>0.18804000000000001</v>
      </c>
      <c r="M190" s="27">
        <v>1.9910000000000001E-2</v>
      </c>
      <c r="N190" s="27">
        <v>5.3E-3</v>
      </c>
      <c r="P190" s="27">
        <v>101.0988</v>
      </c>
      <c r="Q190" s="27">
        <v>19250</v>
      </c>
      <c r="R190" s="27">
        <v>26140</v>
      </c>
      <c r="S190" s="27">
        <v>-112</v>
      </c>
      <c r="T190" s="27">
        <v>100</v>
      </c>
      <c r="U190" s="48">
        <v>39735.856087962966</v>
      </c>
    </row>
    <row r="191" spans="1:21" x14ac:dyDescent="0.2">
      <c r="A191" s="27" t="s">
        <v>423</v>
      </c>
      <c r="B191" s="28" t="s">
        <v>394</v>
      </c>
      <c r="C191" s="16">
        <f>SUM(D191:N191)</f>
        <v>101.03097999999999</v>
      </c>
      <c r="D191" s="27">
        <v>42.11853</v>
      </c>
      <c r="E191" s="27">
        <v>1.3999999999999999E-4</v>
      </c>
      <c r="F191" s="27">
        <v>2.3699999999999999E-2</v>
      </c>
      <c r="G191" s="27">
        <v>7.3840000000000003E-2</v>
      </c>
      <c r="H191" s="50">
        <v>7.1252199999999997</v>
      </c>
      <c r="I191" s="27">
        <v>0.21199999999999999</v>
      </c>
      <c r="J191" s="27">
        <v>51.21857</v>
      </c>
      <c r="K191" s="27">
        <v>6.8930000000000005E-2</v>
      </c>
      <c r="L191" s="27">
        <v>0.18021999999999999</v>
      </c>
      <c r="M191" s="27">
        <v>8.1499999999999993E-3</v>
      </c>
      <c r="N191" s="27">
        <v>1.6800000000000001E-3</v>
      </c>
      <c r="P191" s="27">
        <v>101.03100000000001</v>
      </c>
      <c r="Q191" s="27">
        <v>19250</v>
      </c>
      <c r="R191" s="27">
        <v>26126</v>
      </c>
      <c r="S191" s="27">
        <v>-112</v>
      </c>
      <c r="T191" s="27">
        <v>101</v>
      </c>
      <c r="U191" s="48">
        <v>39735.859074074076</v>
      </c>
    </row>
    <row r="192" spans="1:21" x14ac:dyDescent="0.2">
      <c r="B192" s="49" t="s">
        <v>418</v>
      </c>
      <c r="C192" s="27">
        <f t="shared" ref="C192:P192" si="78">COUNT(C188:C191)</f>
        <v>4</v>
      </c>
      <c r="D192" s="27">
        <f t="shared" si="78"/>
        <v>4</v>
      </c>
      <c r="E192" s="27">
        <f t="shared" si="78"/>
        <v>4</v>
      </c>
      <c r="F192" s="27">
        <f t="shared" si="78"/>
        <v>4</v>
      </c>
      <c r="G192" s="27">
        <f t="shared" si="78"/>
        <v>4</v>
      </c>
      <c r="H192" s="27">
        <f t="shared" si="78"/>
        <v>4</v>
      </c>
      <c r="I192" s="27">
        <f t="shared" si="78"/>
        <v>4</v>
      </c>
      <c r="J192" s="27">
        <f t="shared" si="78"/>
        <v>4</v>
      </c>
      <c r="K192" s="27">
        <f t="shared" si="78"/>
        <v>4</v>
      </c>
      <c r="L192" s="27">
        <f t="shared" si="78"/>
        <v>4</v>
      </c>
      <c r="M192" s="27">
        <f t="shared" si="78"/>
        <v>4</v>
      </c>
      <c r="N192" s="27">
        <f t="shared" si="78"/>
        <v>4</v>
      </c>
      <c r="P192" s="27">
        <f t="shared" si="78"/>
        <v>4</v>
      </c>
      <c r="U192" s="48"/>
    </row>
    <row r="193" spans="1:21" x14ac:dyDescent="0.2">
      <c r="B193" s="49" t="s">
        <v>419</v>
      </c>
      <c r="C193" s="16">
        <f t="shared" ref="C193:P193" si="79">AVERAGE(C188:C191)</f>
        <v>100.93295999999999</v>
      </c>
      <c r="D193" s="16">
        <f t="shared" si="79"/>
        <v>42.2741075</v>
      </c>
      <c r="E193" s="16">
        <f t="shared" si="79"/>
        <v>7.1600000000000006E-3</v>
      </c>
      <c r="F193" s="16">
        <f t="shared" si="79"/>
        <v>5.9249999999999997E-3</v>
      </c>
      <c r="G193" s="16">
        <f t="shared" si="79"/>
        <v>5.8969999999999995E-2</v>
      </c>
      <c r="H193" s="16">
        <f t="shared" si="79"/>
        <v>5.984214999999999</v>
      </c>
      <c r="I193" s="16">
        <f t="shared" si="79"/>
        <v>0.19943249999999998</v>
      </c>
      <c r="J193" s="16">
        <f t="shared" si="79"/>
        <v>52.163987500000005</v>
      </c>
      <c r="K193" s="16">
        <f t="shared" si="79"/>
        <v>4.4887500000000004E-2</v>
      </c>
      <c r="L193" s="16">
        <f t="shared" si="79"/>
        <v>0.18551249999999997</v>
      </c>
      <c r="M193" s="16">
        <f t="shared" si="79"/>
        <v>7.0174999999999994E-3</v>
      </c>
      <c r="N193" s="16">
        <f t="shared" si="79"/>
        <v>1.745E-3</v>
      </c>
      <c r="O193" s="16"/>
      <c r="P193" s="16">
        <f t="shared" si="79"/>
        <v>100.932975</v>
      </c>
      <c r="U193" s="48"/>
    </row>
    <row r="194" spans="1:21" x14ac:dyDescent="0.2">
      <c r="B194" s="49" t="s">
        <v>787</v>
      </c>
      <c r="C194" s="16">
        <f t="shared" ref="C194:N194" si="80">STDEV(C188:C191)</f>
        <v>0.19530410287549052</v>
      </c>
      <c r="D194" s="16">
        <f t="shared" si="80"/>
        <v>0.14722581915207664</v>
      </c>
      <c r="E194" s="16">
        <f t="shared" si="80"/>
        <v>8.3311943921625074E-3</v>
      </c>
      <c r="F194" s="16">
        <f t="shared" si="80"/>
        <v>1.1849999999999999E-2</v>
      </c>
      <c r="G194" s="16">
        <f t="shared" si="80"/>
        <v>1.2416918565677537E-2</v>
      </c>
      <c r="H194" s="16">
        <f t="shared" si="80"/>
        <v>0.78249098535809669</v>
      </c>
      <c r="I194" s="16">
        <f t="shared" si="80"/>
        <v>1.6327170350880361E-2</v>
      </c>
      <c r="J194" s="16">
        <f t="shared" si="80"/>
        <v>0.6383992451110313</v>
      </c>
      <c r="K194" s="16">
        <f t="shared" si="80"/>
        <v>2.697676701039866E-2</v>
      </c>
      <c r="L194" s="16">
        <f t="shared" si="80"/>
        <v>1.0493106864349885E-2</v>
      </c>
      <c r="M194" s="16">
        <f t="shared" si="80"/>
        <v>9.4136332872417922E-3</v>
      </c>
      <c r="N194" s="16">
        <f t="shared" si="80"/>
        <v>2.4988197213884795E-3</v>
      </c>
      <c r="O194" s="16"/>
      <c r="P194" s="16">
        <f>STDEV(P188:P191)</f>
        <v>0.1953285160099977</v>
      </c>
      <c r="U194" s="48"/>
    </row>
    <row r="195" spans="1:21" x14ac:dyDescent="0.2">
      <c r="U195" s="48"/>
    </row>
    <row r="196" spans="1:21" x14ac:dyDescent="0.2">
      <c r="A196" s="27" t="s">
        <v>424</v>
      </c>
      <c r="B196" s="28" t="s">
        <v>395</v>
      </c>
      <c r="C196" s="16">
        <f>SUM(D196:N196)</f>
        <v>100.37873000000002</v>
      </c>
      <c r="D196" s="27">
        <v>42.40737</v>
      </c>
      <c r="E196" s="27">
        <v>6.4200000000000004E-3</v>
      </c>
      <c r="F196" s="27">
        <v>1.515E-2</v>
      </c>
      <c r="G196" s="27">
        <v>9.5200000000000007E-2</v>
      </c>
      <c r="H196" s="27">
        <v>5.5446999999999997</v>
      </c>
      <c r="I196" s="27">
        <v>0.17691999999999999</v>
      </c>
      <c r="J196" s="27">
        <v>52.03942</v>
      </c>
      <c r="K196" s="27">
        <v>4.1799999999999997E-3</v>
      </c>
      <c r="L196" s="27">
        <v>7.4609999999999996E-2</v>
      </c>
      <c r="M196" s="27">
        <v>1.26E-2</v>
      </c>
      <c r="N196" s="27">
        <v>2.16E-3</v>
      </c>
      <c r="P196" s="27">
        <v>100.37869999999999</v>
      </c>
      <c r="Q196" s="27">
        <v>19633</v>
      </c>
      <c r="R196" s="27">
        <v>26060</v>
      </c>
      <c r="S196" s="27">
        <v>-114</v>
      </c>
      <c r="T196" s="27">
        <v>102</v>
      </c>
      <c r="U196" s="48">
        <v>39735.862187500003</v>
      </c>
    </row>
    <row r="197" spans="1:21" x14ac:dyDescent="0.2">
      <c r="A197" s="27" t="s">
        <v>425</v>
      </c>
      <c r="B197" s="28" t="s">
        <v>395</v>
      </c>
      <c r="C197" s="16">
        <f>SUM(D197:N197)</f>
        <v>101.04300999999998</v>
      </c>
      <c r="D197" s="27">
        <v>42.377960000000002</v>
      </c>
      <c r="E197" s="27">
        <v>1.9519999999999999E-2</v>
      </c>
      <c r="F197" s="27">
        <v>2.2290000000000001E-2</v>
      </c>
      <c r="G197" s="27">
        <v>0.12992000000000001</v>
      </c>
      <c r="H197" s="27">
        <v>5.43283</v>
      </c>
      <c r="I197" s="27">
        <v>0.20954</v>
      </c>
      <c r="J197" s="27">
        <v>52.689990000000002</v>
      </c>
      <c r="K197" s="27">
        <v>2.205E-2</v>
      </c>
      <c r="L197" s="27">
        <v>0.10193000000000001</v>
      </c>
      <c r="M197" s="27">
        <v>2.4479999999999998E-2</v>
      </c>
      <c r="N197" s="27">
        <v>1.2500000000000001E-2</v>
      </c>
      <c r="P197" s="27">
        <v>101.04300000000001</v>
      </c>
      <c r="Q197" s="27">
        <v>19621.5</v>
      </c>
      <c r="R197" s="27">
        <v>26036.5</v>
      </c>
      <c r="S197" s="27">
        <v>-114</v>
      </c>
      <c r="T197" s="27">
        <v>103</v>
      </c>
      <c r="U197" s="48">
        <v>39735.865416666667</v>
      </c>
    </row>
    <row r="198" spans="1:21" x14ac:dyDescent="0.2">
      <c r="A198" s="27" t="s">
        <v>426</v>
      </c>
      <c r="B198" s="28" t="s">
        <v>395</v>
      </c>
      <c r="C198" s="16">
        <f>SUM(D198:N198)</f>
        <v>100.82702999999999</v>
      </c>
      <c r="D198" s="27">
        <v>42.090359999999997</v>
      </c>
      <c r="E198" s="27">
        <v>0</v>
      </c>
      <c r="F198" s="27">
        <v>1.8E-3</v>
      </c>
      <c r="G198" s="27">
        <v>5.289E-2</v>
      </c>
      <c r="H198" s="27">
        <v>6.2994700000000003</v>
      </c>
      <c r="I198" s="27">
        <v>0.21012</v>
      </c>
      <c r="J198" s="27">
        <v>51.997799999999998</v>
      </c>
      <c r="K198" s="27">
        <v>1.5570000000000001E-2</v>
      </c>
      <c r="L198" s="27">
        <v>0.15160999999999999</v>
      </c>
      <c r="M198" s="27">
        <v>7.4099999999999999E-3</v>
      </c>
      <c r="N198" s="27">
        <v>0</v>
      </c>
      <c r="P198" s="27">
        <v>100.827</v>
      </c>
      <c r="Q198" s="27">
        <v>19610</v>
      </c>
      <c r="R198" s="27">
        <v>26013</v>
      </c>
      <c r="S198" s="27">
        <v>-114</v>
      </c>
      <c r="T198" s="27">
        <v>104</v>
      </c>
      <c r="U198" s="48">
        <v>39735.868425925924</v>
      </c>
    </row>
    <row r="199" spans="1:21" x14ac:dyDescent="0.2">
      <c r="B199" s="49" t="s">
        <v>418</v>
      </c>
      <c r="C199" s="27">
        <f t="shared" ref="C199:P199" si="81">COUNT(C196:C198)</f>
        <v>3</v>
      </c>
      <c r="D199" s="27">
        <f t="shared" si="81"/>
        <v>3</v>
      </c>
      <c r="E199" s="27">
        <f t="shared" si="81"/>
        <v>3</v>
      </c>
      <c r="F199" s="27">
        <f t="shared" si="81"/>
        <v>3</v>
      </c>
      <c r="G199" s="27">
        <f t="shared" si="81"/>
        <v>3</v>
      </c>
      <c r="H199" s="27">
        <f t="shared" si="81"/>
        <v>3</v>
      </c>
      <c r="I199" s="27">
        <f t="shared" si="81"/>
        <v>3</v>
      </c>
      <c r="J199" s="27">
        <f t="shared" si="81"/>
        <v>3</v>
      </c>
      <c r="K199" s="27">
        <f t="shared" si="81"/>
        <v>3</v>
      </c>
      <c r="L199" s="27">
        <f t="shared" si="81"/>
        <v>3</v>
      </c>
      <c r="M199" s="27">
        <f t="shared" si="81"/>
        <v>3</v>
      </c>
      <c r="N199" s="27">
        <f t="shared" si="81"/>
        <v>3</v>
      </c>
      <c r="P199" s="27">
        <f t="shared" si="81"/>
        <v>3</v>
      </c>
      <c r="U199" s="48"/>
    </row>
    <row r="200" spans="1:21" x14ac:dyDescent="0.2">
      <c r="B200" s="49" t="s">
        <v>419</v>
      </c>
      <c r="C200" s="16">
        <f t="shared" ref="C200:P200" si="82">AVERAGE(C196:C198)</f>
        <v>100.74959</v>
      </c>
      <c r="D200" s="16">
        <f t="shared" si="82"/>
        <v>42.291896666666666</v>
      </c>
      <c r="E200" s="16">
        <f t="shared" si="82"/>
        <v>8.6466666666666653E-3</v>
      </c>
      <c r="F200" s="16">
        <f t="shared" si="82"/>
        <v>1.3080000000000001E-2</v>
      </c>
      <c r="G200" s="16">
        <f t="shared" si="82"/>
        <v>9.2670000000000016E-2</v>
      </c>
      <c r="H200" s="16">
        <f t="shared" si="82"/>
        <v>5.7590000000000003</v>
      </c>
      <c r="I200" s="16">
        <f t="shared" si="82"/>
        <v>0.19886000000000001</v>
      </c>
      <c r="J200" s="16">
        <f t="shared" si="82"/>
        <v>52.242403333333336</v>
      </c>
      <c r="K200" s="16">
        <f t="shared" si="82"/>
        <v>1.3933333333333334E-2</v>
      </c>
      <c r="L200" s="16">
        <f t="shared" si="82"/>
        <v>0.10938333333333333</v>
      </c>
      <c r="M200" s="16">
        <f t="shared" si="82"/>
        <v>1.4830000000000001E-2</v>
      </c>
      <c r="N200" s="16">
        <f t="shared" si="82"/>
        <v>4.8866666666666668E-3</v>
      </c>
      <c r="O200" s="16"/>
      <c r="P200" s="16">
        <f t="shared" si="82"/>
        <v>100.74956666666667</v>
      </c>
      <c r="U200" s="48"/>
    </row>
    <row r="201" spans="1:21" x14ac:dyDescent="0.2">
      <c r="B201" s="49" t="s">
        <v>787</v>
      </c>
      <c r="C201" s="16">
        <f t="shared" ref="C201:N201" si="83">STDEV(C196:C198)</f>
        <v>0.33884317139347375</v>
      </c>
      <c r="D201" s="16">
        <f t="shared" si="83"/>
        <v>0.17515424069469207</v>
      </c>
      <c r="E201" s="16">
        <f t="shared" si="83"/>
        <v>9.9486749536475128E-3</v>
      </c>
      <c r="F201" s="16">
        <f t="shared" si="83"/>
        <v>1.0400658632990504E-2</v>
      </c>
      <c r="G201" s="16">
        <f t="shared" si="83"/>
        <v>3.8577271806077722E-2</v>
      </c>
      <c r="H201" s="16">
        <f t="shared" si="83"/>
        <v>0.47139112199955591</v>
      </c>
      <c r="I201" s="16">
        <f t="shared" si="83"/>
        <v>1.9002810318476587E-2</v>
      </c>
      <c r="J201" s="16">
        <f t="shared" si="83"/>
        <v>0.38817962882322221</v>
      </c>
      <c r="K201" s="16">
        <f t="shared" si="83"/>
        <v>9.046725005952886E-3</v>
      </c>
      <c r="L201" s="16">
        <f t="shared" si="83"/>
        <v>3.9037342805746077E-2</v>
      </c>
      <c r="M201" s="16">
        <f t="shared" si="83"/>
        <v>8.750765680784733E-3</v>
      </c>
      <c r="N201" s="16">
        <f t="shared" si="83"/>
        <v>6.6812074756987866E-3</v>
      </c>
      <c r="O201" s="16"/>
      <c r="P201" s="16">
        <f>STDEV(P196:P198)</f>
        <v>0.33885183094287236</v>
      </c>
      <c r="U201" s="48"/>
    </row>
    <row r="202" spans="1:21" x14ac:dyDescent="0.2">
      <c r="U202" s="48"/>
    </row>
    <row r="203" spans="1:21" x14ac:dyDescent="0.2">
      <c r="B203" s="51" t="s">
        <v>427</v>
      </c>
      <c r="D203" s="27" t="str">
        <f>D$5</f>
        <v>SiO2</v>
      </c>
      <c r="E203" s="27" t="str">
        <f t="shared" ref="E203:N203" si="84">E$5</f>
        <v>TiO2</v>
      </c>
      <c r="F203" s="27" t="str">
        <f t="shared" si="84"/>
        <v>Al2O3</v>
      </c>
      <c r="G203" s="27" t="str">
        <f t="shared" si="84"/>
        <v>Cr2O3</v>
      </c>
      <c r="H203" s="27" t="str">
        <f t="shared" si="84"/>
        <v>FeO</v>
      </c>
      <c r="I203" s="27" t="str">
        <f t="shared" si="84"/>
        <v>MnO</v>
      </c>
      <c r="J203" s="27" t="str">
        <f t="shared" si="84"/>
        <v>MgO</v>
      </c>
      <c r="K203" s="27" t="str">
        <f t="shared" si="84"/>
        <v>NiO</v>
      </c>
      <c r="L203" s="27" t="str">
        <f t="shared" si="84"/>
        <v>CaO</v>
      </c>
      <c r="M203" s="27" t="str">
        <f t="shared" si="84"/>
        <v>Na2O</v>
      </c>
      <c r="N203" s="27" t="str">
        <f t="shared" si="84"/>
        <v>K2O</v>
      </c>
      <c r="U203" s="48"/>
    </row>
    <row r="204" spans="1:21" x14ac:dyDescent="0.2">
      <c r="B204" s="49" t="s">
        <v>418</v>
      </c>
      <c r="C204" s="27">
        <f t="shared" ref="C204:P204" si="85">COUNT(C196:C198,C188:C191,C181:C183)</f>
        <v>10</v>
      </c>
      <c r="D204" s="27">
        <f t="shared" si="85"/>
        <v>10</v>
      </c>
      <c r="E204" s="27">
        <f t="shared" si="85"/>
        <v>10</v>
      </c>
      <c r="F204" s="27">
        <f t="shared" si="85"/>
        <v>10</v>
      </c>
      <c r="G204" s="27">
        <f t="shared" si="85"/>
        <v>10</v>
      </c>
      <c r="H204" s="27">
        <f t="shared" si="85"/>
        <v>10</v>
      </c>
      <c r="I204" s="27">
        <f t="shared" si="85"/>
        <v>10</v>
      </c>
      <c r="J204" s="27">
        <f t="shared" si="85"/>
        <v>10</v>
      </c>
      <c r="K204" s="27">
        <f t="shared" si="85"/>
        <v>10</v>
      </c>
      <c r="L204" s="27">
        <f t="shared" si="85"/>
        <v>10</v>
      </c>
      <c r="M204" s="27">
        <f t="shared" si="85"/>
        <v>10</v>
      </c>
      <c r="N204" s="27">
        <f t="shared" si="85"/>
        <v>10</v>
      </c>
      <c r="P204" s="27">
        <f t="shared" si="85"/>
        <v>10</v>
      </c>
      <c r="U204" s="48"/>
    </row>
    <row r="205" spans="1:21" x14ac:dyDescent="0.2">
      <c r="B205" s="49" t="s">
        <v>419</v>
      </c>
      <c r="C205" s="16">
        <f t="shared" ref="C205:P205" si="86">AVERAGE(C196:C198,C188:C191,C181:C183)</f>
        <v>100.889624</v>
      </c>
      <c r="D205" s="16">
        <f t="shared" si="86"/>
        <v>42.127256000000003</v>
      </c>
      <c r="E205" s="16">
        <f t="shared" si="86"/>
        <v>8.6920000000000001E-3</v>
      </c>
      <c r="F205" s="16">
        <f t="shared" si="86"/>
        <v>8.2359999999999985E-3</v>
      </c>
      <c r="G205" s="16">
        <f t="shared" si="86"/>
        <v>6.3523999999999997E-2</v>
      </c>
      <c r="H205" s="16">
        <f t="shared" si="86"/>
        <v>6.5854510000000008</v>
      </c>
      <c r="I205" s="16">
        <f t="shared" si="86"/>
        <v>0.16084099999999998</v>
      </c>
      <c r="J205" s="16">
        <f t="shared" si="86"/>
        <v>51.722958000000006</v>
      </c>
      <c r="K205" s="16">
        <f t="shared" si="86"/>
        <v>2.9411E-2</v>
      </c>
      <c r="L205" s="16">
        <f t="shared" si="86"/>
        <v>0.170124</v>
      </c>
      <c r="M205" s="16">
        <f t="shared" si="86"/>
        <v>9.2920000000000016E-3</v>
      </c>
      <c r="N205" s="16">
        <f t="shared" si="86"/>
        <v>3.839E-3</v>
      </c>
      <c r="O205" s="16"/>
      <c r="P205" s="16">
        <f t="shared" si="86"/>
        <v>100.88961999999998</v>
      </c>
      <c r="U205" s="48"/>
    </row>
    <row r="206" spans="1:21" x14ac:dyDescent="0.2">
      <c r="B206" s="49" t="s">
        <v>787</v>
      </c>
      <c r="C206" s="16">
        <f t="shared" ref="C206:N206" si="87">STDEV(C196:C198,C188:C191,C181:C183)</f>
        <v>0.22194919319519466</v>
      </c>
      <c r="D206" s="16">
        <f t="shared" si="87"/>
        <v>0.29284520891116317</v>
      </c>
      <c r="E206" s="16">
        <f t="shared" si="87"/>
        <v>7.5375265615894626E-3</v>
      </c>
      <c r="F206" s="16">
        <f t="shared" si="87"/>
        <v>9.2011511357124355E-3</v>
      </c>
      <c r="G206" s="16">
        <f t="shared" si="87"/>
        <v>2.9190358453891365E-2</v>
      </c>
      <c r="H206" s="16">
        <f t="shared" si="87"/>
        <v>1.2949600124280956</v>
      </c>
      <c r="I206" s="16">
        <f t="shared" si="87"/>
        <v>6.3162215753477871E-2</v>
      </c>
      <c r="J206" s="16">
        <f t="shared" si="87"/>
        <v>0.92264668303021968</v>
      </c>
      <c r="K206" s="16">
        <f t="shared" si="87"/>
        <v>2.2914187478018464E-2</v>
      </c>
      <c r="L206" s="16">
        <f t="shared" si="87"/>
        <v>4.8037856876981248E-2</v>
      </c>
      <c r="M206" s="16">
        <f t="shared" si="87"/>
        <v>8.3278752792453996E-3</v>
      </c>
      <c r="N206" s="16">
        <f t="shared" si="87"/>
        <v>4.3360438958417701E-3</v>
      </c>
      <c r="O206" s="16"/>
      <c r="P206" s="16">
        <f>STDEV(P196:P198,P188:P191,P181:P183)</f>
        <v>0.22196557190499649</v>
      </c>
      <c r="U206" s="48"/>
    </row>
    <row r="207" spans="1:21" x14ac:dyDescent="0.2">
      <c r="B207" s="49" t="s">
        <v>563</v>
      </c>
      <c r="C207" s="16"/>
      <c r="D207" s="16">
        <f>D205/D$11</f>
        <v>0.70113583748167163</v>
      </c>
      <c r="E207" s="16">
        <f t="shared" ref="E207:N207" si="88">E205/E$11</f>
        <v>1.0878761633466336E-4</v>
      </c>
      <c r="F207" s="16">
        <f t="shared" si="88"/>
        <v>8.0775761151684241E-5</v>
      </c>
      <c r="G207" s="16">
        <f t="shared" si="88"/>
        <v>4.1794799927890084E-4</v>
      </c>
      <c r="H207" s="16">
        <f t="shared" si="88"/>
        <v>9.1660138851772682E-2</v>
      </c>
      <c r="I207" s="16">
        <f t="shared" si="88"/>
        <v>2.2673653108233457E-3</v>
      </c>
      <c r="J207" s="16">
        <f t="shared" si="88"/>
        <v>1.2833079763003543</v>
      </c>
      <c r="K207" s="16">
        <f t="shared" si="88"/>
        <v>3.9367201449884485E-4</v>
      </c>
      <c r="L207" s="16">
        <f t="shared" si="88"/>
        <v>3.0336273212623532E-3</v>
      </c>
      <c r="M207" s="16">
        <f t="shared" si="88"/>
        <v>1.4992189282359461E-4</v>
      </c>
      <c r="N207" s="16">
        <f t="shared" si="88"/>
        <v>4.0752244611128687E-5</v>
      </c>
      <c r="O207" s="16"/>
      <c r="P207" s="16">
        <f>SUM(D207:N207)</f>
        <v>2.0825968027945838</v>
      </c>
      <c r="Q207" s="28" t="s">
        <v>564</v>
      </c>
      <c r="U207" s="48"/>
    </row>
    <row r="208" spans="1:21" x14ac:dyDescent="0.2">
      <c r="B208" s="49" t="s">
        <v>565</v>
      </c>
      <c r="C208" s="16"/>
      <c r="D208" s="17">
        <f>D207*D$9*D$7</f>
        <v>2.8045433499266865</v>
      </c>
      <c r="E208" s="17">
        <f t="shared" ref="E208:N208" si="89">E207*E$9*E$7</f>
        <v>4.3515046533865344E-4</v>
      </c>
      <c r="F208" s="17">
        <f t="shared" si="89"/>
        <v>4.8465456691010545E-4</v>
      </c>
      <c r="G208" s="17">
        <f t="shared" si="89"/>
        <v>2.507687995673405E-3</v>
      </c>
      <c r="H208" s="17">
        <f t="shared" si="89"/>
        <v>0.18332027770354536</v>
      </c>
      <c r="I208" s="17">
        <f t="shared" si="89"/>
        <v>4.5347306216466914E-3</v>
      </c>
      <c r="J208" s="17">
        <f t="shared" si="89"/>
        <v>2.5666159526007086</v>
      </c>
      <c r="K208" s="17">
        <f t="shared" si="89"/>
        <v>7.8734402899768971E-4</v>
      </c>
      <c r="L208" s="17">
        <f t="shared" si="89"/>
        <v>6.0672546425247064E-3</v>
      </c>
      <c r="M208" s="17">
        <f t="shared" si="89"/>
        <v>2.9984378564718923E-4</v>
      </c>
      <c r="N208" s="17">
        <f t="shared" si="89"/>
        <v>8.1504489222257375E-5</v>
      </c>
      <c r="O208" s="17"/>
      <c r="P208" s="16">
        <f>SUM(D208:N208)</f>
        <v>5.5696777508269024</v>
      </c>
      <c r="Q208" s="28" t="s">
        <v>564</v>
      </c>
      <c r="R208" s="27">
        <f>(2*Q209)/P208</f>
        <v>1.4363488082972626</v>
      </c>
      <c r="S208" s="18" t="s">
        <v>566</v>
      </c>
      <c r="U208" s="48"/>
    </row>
    <row r="209" spans="1:21" x14ac:dyDescent="0.2">
      <c r="B209" s="49" t="s">
        <v>428</v>
      </c>
      <c r="D209" s="52">
        <f t="shared" ref="D209:M209" si="90">$R208*D207*D$7</f>
        <v>1.0070756246213022</v>
      </c>
      <c r="E209" s="52">
        <f t="shared" si="90"/>
        <v>1.5625696307979353E-4</v>
      </c>
      <c r="F209" s="52">
        <f t="shared" si="90"/>
        <v>2.3204433653905196E-4</v>
      </c>
      <c r="G209" s="52">
        <f t="shared" si="90"/>
        <v>1.2006382213889488E-3</v>
      </c>
      <c r="H209" s="52">
        <f t="shared" si="90"/>
        <v>0.13165593120810531</v>
      </c>
      <c r="I209" s="52">
        <f t="shared" si="90"/>
        <v>3.256727462175665E-3</v>
      </c>
      <c r="J209" s="52">
        <f t="shared" si="90"/>
        <v>1.8432778824373857</v>
      </c>
      <c r="K209" s="52">
        <f t="shared" si="90"/>
        <v>5.6545032888539852E-4</v>
      </c>
      <c r="L209" s="52">
        <f t="shared" si="90"/>
        <v>4.3573469877131983E-3</v>
      </c>
      <c r="M209" s="52">
        <f t="shared" si="90"/>
        <v>4.3068026418968013E-4</v>
      </c>
      <c r="N209" s="52">
        <f>$R208*N207*N$7</f>
        <v>1.1706887596526647E-4</v>
      </c>
      <c r="O209" s="52"/>
      <c r="P209" s="52">
        <f>SUM(D209:N209)</f>
        <v>2.9923256517067305</v>
      </c>
      <c r="Q209" s="27">
        <v>4</v>
      </c>
      <c r="R209" s="28" t="s">
        <v>567</v>
      </c>
    </row>
    <row r="210" spans="1:21" s="53" customFormat="1" x14ac:dyDescent="0.2">
      <c r="C210" s="54" t="s">
        <v>429</v>
      </c>
      <c r="D210" s="55">
        <f>J209/(SUM(H209:L209))</f>
        <v>0.9294869066343987</v>
      </c>
      <c r="U210" s="56"/>
    </row>
    <row r="211" spans="1:21" s="53" customFormat="1" x14ac:dyDescent="0.2">
      <c r="B211" s="35" t="s">
        <v>482</v>
      </c>
      <c r="C211" s="57"/>
      <c r="U211" s="56"/>
    </row>
    <row r="212" spans="1:21" x14ac:dyDescent="0.2">
      <c r="A212" s="27" t="s">
        <v>430</v>
      </c>
      <c r="B212" s="28" t="s">
        <v>389</v>
      </c>
      <c r="C212" s="16">
        <f>SUM(D212:N212)</f>
        <v>101.44842000000001</v>
      </c>
      <c r="D212" s="27">
        <v>59.323390000000003</v>
      </c>
      <c r="E212" s="27">
        <v>0.12723000000000001</v>
      </c>
      <c r="F212" s="27">
        <v>0.89361999999999997</v>
      </c>
      <c r="G212" s="27">
        <v>0.84585999999999995</v>
      </c>
      <c r="H212" s="27">
        <v>2.2802199999999999</v>
      </c>
      <c r="I212" s="27">
        <v>0.15831999999999999</v>
      </c>
      <c r="J212" s="27">
        <v>37.425510000000003</v>
      </c>
      <c r="K212" s="27">
        <v>2.0969999999999999E-2</v>
      </c>
      <c r="L212" s="27">
        <v>0.34716000000000002</v>
      </c>
      <c r="M212" s="27">
        <v>2.0820000000000002E-2</v>
      </c>
      <c r="N212" s="27">
        <v>5.3200000000000001E-3</v>
      </c>
      <c r="P212" s="27">
        <v>101.44840000000001</v>
      </c>
      <c r="Q212" s="27">
        <v>19583</v>
      </c>
      <c r="R212" s="27">
        <v>26511</v>
      </c>
      <c r="S212" s="27">
        <v>-112</v>
      </c>
      <c r="T212" s="27">
        <v>88</v>
      </c>
      <c r="U212" s="48">
        <v>39735.819097222222</v>
      </c>
    </row>
    <row r="213" spans="1:21" x14ac:dyDescent="0.2">
      <c r="A213" s="27" t="s">
        <v>431</v>
      </c>
      <c r="B213" s="28" t="s">
        <v>389</v>
      </c>
      <c r="C213" s="16">
        <f>SUM(D213:N213)</f>
        <v>100.96123999999999</v>
      </c>
      <c r="D213" s="27">
        <v>59.105379999999997</v>
      </c>
      <c r="E213" s="27">
        <v>0.11694</v>
      </c>
      <c r="F213" s="27">
        <v>0.85799999999999998</v>
      </c>
      <c r="G213" s="27">
        <v>0.87524999999999997</v>
      </c>
      <c r="H213" s="27">
        <v>2.3271299999999999</v>
      </c>
      <c r="I213" s="27">
        <v>0.14330000000000001</v>
      </c>
      <c r="J213" s="27">
        <v>37.174280000000003</v>
      </c>
      <c r="K213" s="27">
        <v>1.1440000000000001E-2</v>
      </c>
      <c r="L213" s="27">
        <v>0.34195999999999999</v>
      </c>
      <c r="M213" s="27">
        <v>7.5599999999999999E-3</v>
      </c>
      <c r="N213" s="27">
        <v>0</v>
      </c>
      <c r="P213" s="27">
        <v>100.96120000000001</v>
      </c>
      <c r="Q213" s="27">
        <v>19578.3</v>
      </c>
      <c r="R213" s="27">
        <v>26504.799999999999</v>
      </c>
      <c r="S213" s="27">
        <v>-112</v>
      </c>
      <c r="T213" s="27">
        <v>89</v>
      </c>
      <c r="U213" s="48">
        <v>39735.822337962964</v>
      </c>
    </row>
    <row r="214" spans="1:21" x14ac:dyDescent="0.2">
      <c r="A214" s="27" t="s">
        <v>432</v>
      </c>
      <c r="B214" s="28" t="s">
        <v>389</v>
      </c>
      <c r="C214" s="16">
        <f>SUM(D214:N214)</f>
        <v>101.41339000000002</v>
      </c>
      <c r="D214" s="27">
        <v>59.338279999999997</v>
      </c>
      <c r="E214" s="27">
        <v>0.10943</v>
      </c>
      <c r="F214" s="27">
        <v>0.82443</v>
      </c>
      <c r="G214" s="27">
        <v>0.86958999999999997</v>
      </c>
      <c r="H214" s="27">
        <v>2.2741799999999999</v>
      </c>
      <c r="I214" s="27">
        <v>0.14912</v>
      </c>
      <c r="J214" s="27">
        <v>37.47372</v>
      </c>
      <c r="K214" s="27">
        <v>1.9449999999999999E-2</v>
      </c>
      <c r="L214" s="27">
        <v>0.34206999999999999</v>
      </c>
      <c r="M214" s="27">
        <v>9.7300000000000008E-3</v>
      </c>
      <c r="N214" s="27">
        <v>3.3899999999999998E-3</v>
      </c>
      <c r="P214" s="27">
        <v>101.4134</v>
      </c>
      <c r="Q214" s="27">
        <v>19573.5</v>
      </c>
      <c r="R214" s="27">
        <v>26498.5</v>
      </c>
      <c r="S214" s="27">
        <v>-112</v>
      </c>
      <c r="T214" s="27">
        <v>90</v>
      </c>
      <c r="U214" s="48">
        <v>39735.825335648151</v>
      </c>
    </row>
    <row r="215" spans="1:21" x14ac:dyDescent="0.2">
      <c r="A215" s="27" t="s">
        <v>433</v>
      </c>
      <c r="B215" s="28" t="s">
        <v>389</v>
      </c>
      <c r="C215" s="16">
        <f>SUM(D215:N215)</f>
        <v>100.82602999999999</v>
      </c>
      <c r="D215" s="27">
        <v>58.936970000000002</v>
      </c>
      <c r="E215" s="27">
        <v>0.12007</v>
      </c>
      <c r="F215" s="27">
        <v>0.80484999999999995</v>
      </c>
      <c r="G215" s="27">
        <v>0.87860000000000005</v>
      </c>
      <c r="H215" s="27">
        <v>2.2384599999999999</v>
      </c>
      <c r="I215" s="27">
        <v>0.13356999999999999</v>
      </c>
      <c r="J215" s="27">
        <v>37.347880000000004</v>
      </c>
      <c r="K215" s="27">
        <v>1.91E-3</v>
      </c>
      <c r="L215" s="27">
        <v>0.35494999999999999</v>
      </c>
      <c r="M215" s="27">
        <v>4.1700000000000001E-3</v>
      </c>
      <c r="N215" s="27">
        <v>4.5999999999999999E-3</v>
      </c>
      <c r="P215" s="27">
        <v>100.82599999999999</v>
      </c>
      <c r="Q215" s="27">
        <v>19568.8</v>
      </c>
      <c r="R215" s="27">
        <v>26492.3</v>
      </c>
      <c r="S215" s="27">
        <v>-112</v>
      </c>
      <c r="T215" s="27">
        <v>91</v>
      </c>
      <c r="U215" s="48">
        <v>39735.828368055554</v>
      </c>
    </row>
    <row r="216" spans="1:21" x14ac:dyDescent="0.2">
      <c r="A216" s="27" t="s">
        <v>434</v>
      </c>
      <c r="B216" s="28" t="s">
        <v>389</v>
      </c>
      <c r="C216" s="16">
        <f>SUM(D216:N216)</f>
        <v>100.96509</v>
      </c>
      <c r="D216" s="27">
        <v>59.141559999999998</v>
      </c>
      <c r="E216" s="27">
        <v>9.5880000000000007E-2</v>
      </c>
      <c r="F216" s="27">
        <v>0.71770999999999996</v>
      </c>
      <c r="G216" s="27">
        <v>0.86287999999999998</v>
      </c>
      <c r="H216" s="27">
        <v>2.2912499999999998</v>
      </c>
      <c r="I216" s="27">
        <v>0.13627</v>
      </c>
      <c r="J216" s="27">
        <v>37.342460000000003</v>
      </c>
      <c r="K216" s="27">
        <v>0</v>
      </c>
      <c r="L216" s="27">
        <v>0.36453000000000002</v>
      </c>
      <c r="M216" s="27">
        <v>1.013E-2</v>
      </c>
      <c r="N216" s="27">
        <v>2.4199999999999998E-3</v>
      </c>
      <c r="P216" s="27">
        <v>100.96510000000001</v>
      </c>
      <c r="Q216" s="27">
        <v>19564</v>
      </c>
      <c r="R216" s="27">
        <v>26486</v>
      </c>
      <c r="S216" s="27">
        <v>-112</v>
      </c>
      <c r="T216" s="27">
        <v>92</v>
      </c>
      <c r="U216" s="48">
        <v>39735.831365740742</v>
      </c>
    </row>
    <row r="217" spans="1:21" x14ac:dyDescent="0.2">
      <c r="B217" s="49" t="s">
        <v>418</v>
      </c>
      <c r="C217" s="27">
        <f t="shared" ref="C217:P217" si="91">COUNT(C212:C216)</f>
        <v>5</v>
      </c>
      <c r="D217" s="27">
        <f t="shared" si="91"/>
        <v>5</v>
      </c>
      <c r="E217" s="27">
        <f t="shared" si="91"/>
        <v>5</v>
      </c>
      <c r="F217" s="27">
        <f t="shared" si="91"/>
        <v>5</v>
      </c>
      <c r="G217" s="27">
        <f t="shared" si="91"/>
        <v>5</v>
      </c>
      <c r="H217" s="27">
        <f t="shared" si="91"/>
        <v>5</v>
      </c>
      <c r="I217" s="27">
        <f t="shared" si="91"/>
        <v>5</v>
      </c>
      <c r="J217" s="27">
        <f t="shared" si="91"/>
        <v>5</v>
      </c>
      <c r="K217" s="27">
        <f t="shared" si="91"/>
        <v>5</v>
      </c>
      <c r="L217" s="27">
        <f t="shared" si="91"/>
        <v>5</v>
      </c>
      <c r="M217" s="27">
        <f t="shared" si="91"/>
        <v>5</v>
      </c>
      <c r="N217" s="27">
        <f t="shared" si="91"/>
        <v>5</v>
      </c>
      <c r="P217" s="27">
        <f t="shared" si="91"/>
        <v>5</v>
      </c>
      <c r="U217" s="48"/>
    </row>
    <row r="218" spans="1:21" x14ac:dyDescent="0.2">
      <c r="B218" s="49" t="s">
        <v>419</v>
      </c>
      <c r="C218" s="16">
        <f t="shared" ref="C218:P218" si="92">AVERAGE(C212:C216)</f>
        <v>101.12283400000001</v>
      </c>
      <c r="D218" s="16">
        <f t="shared" si="92"/>
        <v>59.169115999999995</v>
      </c>
      <c r="E218" s="16">
        <f t="shared" si="92"/>
        <v>0.11391</v>
      </c>
      <c r="F218" s="16">
        <f t="shared" si="92"/>
        <v>0.81972199999999995</v>
      </c>
      <c r="G218" s="16">
        <f t="shared" si="92"/>
        <v>0.86643599999999998</v>
      </c>
      <c r="H218" s="16">
        <f t="shared" si="92"/>
        <v>2.2822480000000001</v>
      </c>
      <c r="I218" s="16">
        <f t="shared" si="92"/>
        <v>0.14411599999999999</v>
      </c>
      <c r="J218" s="16">
        <f t="shared" si="92"/>
        <v>37.352770000000007</v>
      </c>
      <c r="K218" s="16">
        <f t="shared" si="92"/>
        <v>1.0754000000000001E-2</v>
      </c>
      <c r="L218" s="16">
        <f t="shared" si="92"/>
        <v>0.35013400000000006</v>
      </c>
      <c r="M218" s="16">
        <f t="shared" si="92"/>
        <v>1.0482000000000002E-2</v>
      </c>
      <c r="N218" s="16">
        <f t="shared" si="92"/>
        <v>3.1459999999999995E-3</v>
      </c>
      <c r="O218" s="16"/>
      <c r="P218" s="16">
        <f t="shared" si="92"/>
        <v>101.12282</v>
      </c>
      <c r="U218" s="48"/>
    </row>
    <row r="219" spans="1:21" x14ac:dyDescent="0.2">
      <c r="B219" s="49" t="s">
        <v>787</v>
      </c>
      <c r="C219" s="16">
        <f t="shared" ref="C219:N219" si="93">STDEV(C212:C216)</f>
        <v>0.28701804704583894</v>
      </c>
      <c r="D219" s="16">
        <f t="shared" si="93"/>
        <v>0.1666810593018892</v>
      </c>
      <c r="E219" s="16">
        <f t="shared" si="93"/>
        <v>1.1934196663370349E-2</v>
      </c>
      <c r="F219" s="16">
        <f t="shared" si="93"/>
        <v>6.6287082980019577E-2</v>
      </c>
      <c r="G219" s="16">
        <f t="shared" si="93"/>
        <v>1.2957759451386676E-2</v>
      </c>
      <c r="H219" s="16">
        <f t="shared" si="93"/>
        <v>3.1945360696038483E-2</v>
      </c>
      <c r="I219" s="16">
        <f t="shared" si="93"/>
        <v>1.0002966060124364E-2</v>
      </c>
      <c r="J219" s="16">
        <f t="shared" si="93"/>
        <v>0.11391762199062885</v>
      </c>
      <c r="K219" s="16">
        <f t="shared" si="93"/>
        <v>9.6737081824913411E-3</v>
      </c>
      <c r="L219" s="16">
        <f t="shared" si="93"/>
        <v>9.6323117682101736E-3</v>
      </c>
      <c r="M219" s="16">
        <f t="shared" si="93"/>
        <v>6.243858582639426E-3</v>
      </c>
      <c r="N219" s="16">
        <f t="shared" si="93"/>
        <v>2.081124695927662E-3</v>
      </c>
      <c r="O219" s="16"/>
      <c r="P219" s="16">
        <f>STDEV(P212:P216)</f>
        <v>0.28702691859823964</v>
      </c>
      <c r="U219" s="48"/>
    </row>
    <row r="220" spans="1:21" x14ac:dyDescent="0.2">
      <c r="B220" s="26" t="s">
        <v>728</v>
      </c>
      <c r="U220" s="48"/>
    </row>
    <row r="221" spans="1:21" x14ac:dyDescent="0.2">
      <c r="A221" s="27" t="s">
        <v>435</v>
      </c>
      <c r="B221" s="28" t="s">
        <v>396</v>
      </c>
      <c r="C221" s="16">
        <f>SUM(D221:N221)</f>
        <v>100.73147</v>
      </c>
      <c r="D221" s="27">
        <v>59.005499999999998</v>
      </c>
      <c r="E221" s="27">
        <v>0.20441999999999999</v>
      </c>
      <c r="F221" s="27">
        <v>1.33124</v>
      </c>
      <c r="G221" s="27">
        <v>1.00827</v>
      </c>
      <c r="H221" s="27">
        <v>2.3346300000000002</v>
      </c>
      <c r="I221" s="27">
        <v>0.14939</v>
      </c>
      <c r="J221" s="27">
        <v>36.317689999999999</v>
      </c>
      <c r="K221" s="27">
        <v>6.4999999999999997E-3</v>
      </c>
      <c r="L221" s="27">
        <v>0.36881000000000003</v>
      </c>
      <c r="M221" s="27">
        <v>5.0200000000000002E-3</v>
      </c>
      <c r="N221" s="27">
        <v>0</v>
      </c>
      <c r="P221" s="27">
        <v>100.7315</v>
      </c>
      <c r="Q221" s="27">
        <v>19648</v>
      </c>
      <c r="R221" s="27">
        <v>26006</v>
      </c>
      <c r="S221" s="27">
        <v>-113</v>
      </c>
      <c r="T221" s="27">
        <v>105</v>
      </c>
      <c r="U221" s="48">
        <v>39735.871516203704</v>
      </c>
    </row>
    <row r="222" spans="1:21" x14ac:dyDescent="0.2">
      <c r="A222" s="27" t="s">
        <v>436</v>
      </c>
      <c r="B222" s="28" t="s">
        <v>396</v>
      </c>
      <c r="C222" s="16">
        <f>SUM(D222:N222)</f>
        <v>99.479529999999997</v>
      </c>
      <c r="D222" s="27">
        <v>57.374160000000003</v>
      </c>
      <c r="E222" s="27">
        <v>0.17052999999999999</v>
      </c>
      <c r="F222" s="27">
        <v>2.34307</v>
      </c>
      <c r="G222" s="27">
        <v>0.97296000000000005</v>
      </c>
      <c r="H222" s="27">
        <v>2.5064000000000002</v>
      </c>
      <c r="I222" s="27">
        <v>0.18015</v>
      </c>
      <c r="J222" s="27">
        <v>35.310809999999996</v>
      </c>
      <c r="K222" s="27">
        <v>8.4100000000000008E-3</v>
      </c>
      <c r="L222" s="27">
        <v>0.55515999999999999</v>
      </c>
      <c r="M222" s="27">
        <v>5.7880000000000001E-2</v>
      </c>
      <c r="N222" s="27">
        <v>0</v>
      </c>
      <c r="P222" s="27">
        <v>99.47954</v>
      </c>
      <c r="Q222" s="27">
        <v>19648.8</v>
      </c>
      <c r="R222" s="27">
        <v>25994.3</v>
      </c>
      <c r="S222" s="27">
        <v>-113</v>
      </c>
      <c r="T222" s="27">
        <v>106</v>
      </c>
      <c r="U222" s="48">
        <v>39735.874745370369</v>
      </c>
    </row>
    <row r="223" spans="1:21" x14ac:dyDescent="0.2">
      <c r="A223" s="27" t="s">
        <v>437</v>
      </c>
      <c r="B223" s="28" t="s">
        <v>396</v>
      </c>
      <c r="C223" s="16">
        <f>SUM(D223:N223)</f>
        <v>100.50491</v>
      </c>
      <c r="D223" s="27">
        <v>58.527340000000002</v>
      </c>
      <c r="E223" s="27">
        <v>0.18232000000000001</v>
      </c>
      <c r="F223" s="27">
        <v>1.2746299999999999</v>
      </c>
      <c r="G223" s="27">
        <v>1.0048600000000001</v>
      </c>
      <c r="H223" s="27">
        <v>2.2304599999999999</v>
      </c>
      <c r="I223" s="27">
        <v>0.15931000000000001</v>
      </c>
      <c r="J223" s="27">
        <v>36.733530000000002</v>
      </c>
      <c r="K223" s="27">
        <v>0</v>
      </c>
      <c r="L223" s="27">
        <v>0.38941999999999999</v>
      </c>
      <c r="M223" s="27">
        <v>3.0400000000000002E-3</v>
      </c>
      <c r="N223" s="27">
        <v>0</v>
      </c>
      <c r="P223" s="27">
        <v>100.50490000000001</v>
      </c>
      <c r="Q223" s="27">
        <v>19649.5</v>
      </c>
      <c r="R223" s="27">
        <v>25982.5</v>
      </c>
      <c r="S223" s="27">
        <v>-113</v>
      </c>
      <c r="T223" s="27">
        <v>107</v>
      </c>
      <c r="U223" s="48">
        <v>39735.877754629626</v>
      </c>
    </row>
    <row r="224" spans="1:21" x14ac:dyDescent="0.2">
      <c r="A224" s="27" t="s">
        <v>438</v>
      </c>
      <c r="B224" s="28" t="s">
        <v>396</v>
      </c>
      <c r="C224" s="16">
        <f>SUM(D224:N224)</f>
        <v>100.85602</v>
      </c>
      <c r="D224" s="27">
        <v>58.679780000000001</v>
      </c>
      <c r="E224" s="27">
        <v>0.17917</v>
      </c>
      <c r="F224" s="27">
        <v>1.25383</v>
      </c>
      <c r="G224" s="27">
        <v>1.0206500000000001</v>
      </c>
      <c r="H224" s="27">
        <v>2.2000299999999999</v>
      </c>
      <c r="I224" s="27">
        <v>0.15125</v>
      </c>
      <c r="J224" s="27">
        <v>36.922910000000002</v>
      </c>
      <c r="K224" s="27">
        <v>2.792E-2</v>
      </c>
      <c r="L224" s="27">
        <v>0.41826000000000002</v>
      </c>
      <c r="M224" s="27">
        <v>2.2200000000000002E-3</v>
      </c>
      <c r="N224" s="27">
        <v>0</v>
      </c>
      <c r="P224" s="27">
        <v>100.85599999999999</v>
      </c>
      <c r="Q224" s="27">
        <v>19650.3</v>
      </c>
      <c r="R224" s="27">
        <v>25970.799999999999</v>
      </c>
      <c r="S224" s="27">
        <v>-113</v>
      </c>
      <c r="T224" s="27">
        <v>108</v>
      </c>
      <c r="U224" s="48">
        <v>39735.88076388889</v>
      </c>
    </row>
    <row r="225" spans="1:21" x14ac:dyDescent="0.2">
      <c r="A225" s="27" t="s">
        <v>439</v>
      </c>
      <c r="B225" s="28" t="s">
        <v>396</v>
      </c>
      <c r="C225" s="16">
        <f>SUM(D225:N225)</f>
        <v>100.90446999999999</v>
      </c>
      <c r="D225" s="27">
        <v>58.864890000000003</v>
      </c>
      <c r="E225" s="27">
        <v>0.17807999999999999</v>
      </c>
      <c r="F225" s="27">
        <v>1.25474</v>
      </c>
      <c r="G225" s="27">
        <v>1.0183500000000001</v>
      </c>
      <c r="H225" s="27">
        <v>2.2219799999999998</v>
      </c>
      <c r="I225" s="27">
        <v>0.17448</v>
      </c>
      <c r="J225" s="27">
        <v>36.796259999999997</v>
      </c>
      <c r="K225" s="27">
        <v>0</v>
      </c>
      <c r="L225" s="27">
        <v>0.38462000000000002</v>
      </c>
      <c r="M225" s="27">
        <v>9.6100000000000005E-3</v>
      </c>
      <c r="N225" s="27">
        <v>1.4599999999999999E-3</v>
      </c>
      <c r="P225" s="27">
        <v>100.9045</v>
      </c>
      <c r="Q225" s="27">
        <v>19651</v>
      </c>
      <c r="R225" s="27">
        <v>25959</v>
      </c>
      <c r="S225" s="27">
        <v>-113</v>
      </c>
      <c r="T225" s="27">
        <v>109</v>
      </c>
      <c r="U225" s="48">
        <v>39735.883773148147</v>
      </c>
    </row>
    <row r="226" spans="1:21" x14ac:dyDescent="0.2">
      <c r="B226" s="49" t="s">
        <v>418</v>
      </c>
      <c r="C226" s="27">
        <f t="shared" ref="C226:P226" si="94">COUNT(C221:C225)</f>
        <v>5</v>
      </c>
      <c r="D226" s="27">
        <f t="shared" si="94"/>
        <v>5</v>
      </c>
      <c r="E226" s="27">
        <f t="shared" si="94"/>
        <v>5</v>
      </c>
      <c r="F226" s="27">
        <f t="shared" si="94"/>
        <v>5</v>
      </c>
      <c r="G226" s="27">
        <f t="shared" si="94"/>
        <v>5</v>
      </c>
      <c r="H226" s="27">
        <f t="shared" si="94"/>
        <v>5</v>
      </c>
      <c r="I226" s="27">
        <f t="shared" si="94"/>
        <v>5</v>
      </c>
      <c r="J226" s="27">
        <f t="shared" si="94"/>
        <v>5</v>
      </c>
      <c r="K226" s="27">
        <f t="shared" si="94"/>
        <v>5</v>
      </c>
      <c r="L226" s="27">
        <f t="shared" si="94"/>
        <v>5</v>
      </c>
      <c r="M226" s="27">
        <f t="shared" si="94"/>
        <v>5</v>
      </c>
      <c r="N226" s="27">
        <f t="shared" si="94"/>
        <v>5</v>
      </c>
      <c r="P226" s="27">
        <f t="shared" si="94"/>
        <v>5</v>
      </c>
      <c r="U226" s="48"/>
    </row>
    <row r="227" spans="1:21" x14ac:dyDescent="0.2">
      <c r="B227" s="49" t="s">
        <v>419</v>
      </c>
      <c r="C227" s="16">
        <f t="shared" ref="C227:P227" si="95">AVERAGE(C221:C225)</f>
        <v>100.49528000000001</v>
      </c>
      <c r="D227" s="16">
        <f t="shared" si="95"/>
        <v>58.490334000000004</v>
      </c>
      <c r="E227" s="16">
        <f t="shared" si="95"/>
        <v>0.18290400000000001</v>
      </c>
      <c r="F227" s="16">
        <f t="shared" si="95"/>
        <v>1.4915020000000001</v>
      </c>
      <c r="G227" s="16">
        <f t="shared" si="95"/>
        <v>1.005018</v>
      </c>
      <c r="H227" s="16">
        <f t="shared" si="95"/>
        <v>2.2986999999999997</v>
      </c>
      <c r="I227" s="16">
        <f t="shared" si="95"/>
        <v>0.16291600000000001</v>
      </c>
      <c r="J227" s="16">
        <f t="shared" si="95"/>
        <v>36.416240000000002</v>
      </c>
      <c r="K227" s="16">
        <f t="shared" si="95"/>
        <v>8.5660000000000007E-3</v>
      </c>
      <c r="L227" s="16">
        <f t="shared" si="95"/>
        <v>0.42325400000000002</v>
      </c>
      <c r="M227" s="16">
        <f t="shared" si="95"/>
        <v>1.5554000000000002E-2</v>
      </c>
      <c r="N227" s="16">
        <f t="shared" si="95"/>
        <v>2.92E-4</v>
      </c>
      <c r="O227" s="16"/>
      <c r="P227" s="16">
        <f t="shared" si="95"/>
        <v>100.49528799999999</v>
      </c>
      <c r="U227" s="48"/>
    </row>
    <row r="228" spans="1:21" x14ac:dyDescent="0.2">
      <c r="B228" s="49" t="s">
        <v>787</v>
      </c>
      <c r="C228" s="16">
        <f t="shared" ref="C228:N228" si="96">STDEV(C221:C225)</f>
        <v>0.58847181733707499</v>
      </c>
      <c r="D228" s="16">
        <f t="shared" si="96"/>
        <v>0.64976761882999223</v>
      </c>
      <c r="E228" s="16">
        <f t="shared" si="96"/>
        <v>1.2782888171301509E-2</v>
      </c>
      <c r="F228" s="16">
        <f t="shared" si="96"/>
        <v>0.47708218785655787</v>
      </c>
      <c r="G228" s="16">
        <f t="shared" si="96"/>
        <v>1.91077044670468E-2</v>
      </c>
      <c r="H228" s="16">
        <f t="shared" si="96"/>
        <v>0.12718950408740509</v>
      </c>
      <c r="I228" s="16">
        <f t="shared" si="96"/>
        <v>1.3809311351403446E-2</v>
      </c>
      <c r="J228" s="16">
        <f t="shared" si="96"/>
        <v>0.65831037907661916</v>
      </c>
      <c r="K228" s="16">
        <f t="shared" si="96"/>
        <v>1.1463231656038362E-2</v>
      </c>
      <c r="L228" s="16">
        <f t="shared" si="96"/>
        <v>7.5870955444095889E-2</v>
      </c>
      <c r="M228" s="16">
        <f t="shared" si="96"/>
        <v>2.3833706803600654E-2</v>
      </c>
      <c r="N228" s="16">
        <f t="shared" si="96"/>
        <v>6.5293184942993854E-4</v>
      </c>
      <c r="O228" s="16"/>
      <c r="P228" s="16">
        <f>STDEV(P221:P225)</f>
        <v>0.58847262189501937</v>
      </c>
      <c r="U228" s="48"/>
    </row>
    <row r="230" spans="1:21" x14ac:dyDescent="0.2">
      <c r="B230" s="51" t="s">
        <v>440</v>
      </c>
      <c r="D230" s="27" t="str">
        <f>D$5</f>
        <v>SiO2</v>
      </c>
      <c r="E230" s="27" t="str">
        <f t="shared" ref="E230:N230" si="97">E$5</f>
        <v>TiO2</v>
      </c>
      <c r="F230" s="27" t="str">
        <f t="shared" si="97"/>
        <v>Al2O3</v>
      </c>
      <c r="G230" s="27" t="str">
        <f t="shared" si="97"/>
        <v>Cr2O3</v>
      </c>
      <c r="H230" s="27" t="str">
        <f t="shared" si="97"/>
        <v>FeO</v>
      </c>
      <c r="I230" s="27" t="str">
        <f t="shared" si="97"/>
        <v>MnO</v>
      </c>
      <c r="J230" s="27" t="str">
        <f t="shared" si="97"/>
        <v>MgO</v>
      </c>
      <c r="K230" s="27" t="str">
        <f t="shared" si="97"/>
        <v>NiO</v>
      </c>
      <c r="L230" s="27" t="str">
        <f t="shared" si="97"/>
        <v>CaO</v>
      </c>
      <c r="M230" s="27" t="str">
        <f t="shared" si="97"/>
        <v>Na2O</v>
      </c>
      <c r="N230" s="27" t="str">
        <f t="shared" si="97"/>
        <v>K2O</v>
      </c>
      <c r="U230" s="48"/>
    </row>
    <row r="231" spans="1:21" x14ac:dyDescent="0.2">
      <c r="B231" s="49" t="s">
        <v>418</v>
      </c>
      <c r="C231" s="27">
        <f>COUNT(C221:C225,C212:C216)</f>
        <v>10</v>
      </c>
      <c r="D231" s="27">
        <f t="shared" ref="D231:P231" si="98">COUNT(D221:D225,D212:D216)</f>
        <v>10</v>
      </c>
      <c r="E231" s="27">
        <f t="shared" si="98"/>
        <v>10</v>
      </c>
      <c r="F231" s="27">
        <f t="shared" si="98"/>
        <v>10</v>
      </c>
      <c r="G231" s="27">
        <f t="shared" si="98"/>
        <v>10</v>
      </c>
      <c r="H231" s="27">
        <f t="shared" si="98"/>
        <v>10</v>
      </c>
      <c r="I231" s="27">
        <f t="shared" si="98"/>
        <v>10</v>
      </c>
      <c r="J231" s="27">
        <f t="shared" si="98"/>
        <v>10</v>
      </c>
      <c r="K231" s="27">
        <f t="shared" si="98"/>
        <v>10</v>
      </c>
      <c r="L231" s="27">
        <f t="shared" si="98"/>
        <v>10</v>
      </c>
      <c r="M231" s="27">
        <f t="shared" si="98"/>
        <v>10</v>
      </c>
      <c r="N231" s="27">
        <f t="shared" si="98"/>
        <v>10</v>
      </c>
      <c r="P231" s="27">
        <f t="shared" si="98"/>
        <v>10</v>
      </c>
      <c r="U231" s="48"/>
    </row>
    <row r="232" spans="1:21" x14ac:dyDescent="0.2">
      <c r="B232" s="49" t="s">
        <v>419</v>
      </c>
      <c r="C232" s="16">
        <f>AVERAGE(C221:C225,C212:C216)</f>
        <v>100.80905700000001</v>
      </c>
      <c r="D232" s="16">
        <f t="shared" ref="D232:P232" si="99">AVERAGE(D221:D225,D212:D216)</f>
        <v>58.82972500000001</v>
      </c>
      <c r="E232" s="16">
        <f t="shared" si="99"/>
        <v>0.14840699999999998</v>
      </c>
      <c r="F232" s="16">
        <f t="shared" si="99"/>
        <v>1.1556120000000001</v>
      </c>
      <c r="G232" s="16">
        <f t="shared" si="99"/>
        <v>0.93572699999999998</v>
      </c>
      <c r="H232" s="16">
        <f t="shared" si="99"/>
        <v>2.2904739999999997</v>
      </c>
      <c r="I232" s="16">
        <f t="shared" si="99"/>
        <v>0.15351599999999999</v>
      </c>
      <c r="J232" s="16">
        <f t="shared" si="99"/>
        <v>36.884505000000004</v>
      </c>
      <c r="K232" s="16">
        <f t="shared" si="99"/>
        <v>9.6599999999999984E-3</v>
      </c>
      <c r="L232" s="16">
        <f t="shared" si="99"/>
        <v>0.38669400000000004</v>
      </c>
      <c r="M232" s="16">
        <f t="shared" si="99"/>
        <v>1.3018000000000002E-2</v>
      </c>
      <c r="N232" s="16">
        <f t="shared" si="99"/>
        <v>1.7189999999999996E-3</v>
      </c>
      <c r="O232" s="16"/>
      <c r="P232" s="16">
        <f t="shared" si="99"/>
        <v>100.809054</v>
      </c>
      <c r="U232" s="48"/>
    </row>
    <row r="233" spans="1:21" x14ac:dyDescent="0.2">
      <c r="B233" s="49" t="s">
        <v>787</v>
      </c>
      <c r="C233" s="16">
        <f t="shared" ref="C233:N233" si="100">STDEV(C221:C225,C212:C216)</f>
        <v>0.54764889541161399</v>
      </c>
      <c r="D233" s="16">
        <f t="shared" si="100"/>
        <v>0.57269195179432941</v>
      </c>
      <c r="E233" s="16">
        <f t="shared" si="100"/>
        <v>3.8186296567689869E-2</v>
      </c>
      <c r="F233" s="16">
        <f t="shared" si="100"/>
        <v>0.47798494703866534</v>
      </c>
      <c r="G233" s="16">
        <f t="shared" si="100"/>
        <v>7.4643194532388588E-2</v>
      </c>
      <c r="H233" s="16">
        <f t="shared" si="100"/>
        <v>8.7855547374337498E-2</v>
      </c>
      <c r="I233" s="16">
        <f t="shared" si="100"/>
        <v>1.5079882257129492E-2</v>
      </c>
      <c r="J233" s="16">
        <f t="shared" si="100"/>
        <v>0.66484085158697293</v>
      </c>
      <c r="K233" s="16">
        <f t="shared" si="100"/>
        <v>1.0065969070751876E-2</v>
      </c>
      <c r="L233" s="16">
        <f t="shared" si="100"/>
        <v>6.3912326441078984E-2</v>
      </c>
      <c r="M233" s="16">
        <f t="shared" si="100"/>
        <v>1.6641442111654733E-2</v>
      </c>
      <c r="N233" s="16">
        <f t="shared" si="100"/>
        <v>2.092125182147994E-3</v>
      </c>
      <c r="O233" s="16"/>
      <c r="P233" s="16">
        <f>STDEV(P221:P225,P212:P216)</f>
        <v>0.54764434347282187</v>
      </c>
      <c r="U233" s="48"/>
    </row>
    <row r="234" spans="1:21" x14ac:dyDescent="0.2">
      <c r="B234" s="49" t="s">
        <v>563</v>
      </c>
      <c r="C234" s="16"/>
      <c r="D234" s="16">
        <f>D232/D$11</f>
        <v>0.97911975341312141</v>
      </c>
      <c r="E234" s="16">
        <f t="shared" ref="E234:N234" si="101">E232/E$11</f>
        <v>1.8574371580048761E-3</v>
      </c>
      <c r="F234" s="16">
        <f t="shared" si="101"/>
        <v>1.1333831823217601E-2</v>
      </c>
      <c r="G234" s="16">
        <f t="shared" si="101"/>
        <v>6.1564956161647257E-3</v>
      </c>
      <c r="H234" s="16">
        <f t="shared" si="101"/>
        <v>3.1880149875289504E-2</v>
      </c>
      <c r="I234" s="16">
        <f t="shared" si="101"/>
        <v>2.1641052533642336E-3</v>
      </c>
      <c r="J234" s="16">
        <f t="shared" si="101"/>
        <v>0.91514834608628348</v>
      </c>
      <c r="K234" s="16">
        <f t="shared" si="101"/>
        <v>1.2930099826795555E-4</v>
      </c>
      <c r="L234" s="16">
        <f t="shared" si="101"/>
        <v>6.8954732040642378E-3</v>
      </c>
      <c r="M234" s="16">
        <f t="shared" si="101"/>
        <v>2.1003908747067957E-4</v>
      </c>
      <c r="N234" s="16">
        <f t="shared" si="101"/>
        <v>1.8247749019674446E-5</v>
      </c>
      <c r="O234" s="16"/>
      <c r="P234" s="16">
        <f>SUM(D234:N234)</f>
        <v>1.9549131802642683</v>
      </c>
      <c r="Q234" s="28" t="s">
        <v>564</v>
      </c>
      <c r="U234" s="48"/>
    </row>
    <row r="235" spans="1:21" x14ac:dyDescent="0.2">
      <c r="B235" s="49" t="s">
        <v>565</v>
      </c>
      <c r="C235" s="16"/>
      <c r="D235" s="17">
        <f t="shared" ref="D235:N235" si="102">D234*D$9*D$7</f>
        <v>3.9164790136524856</v>
      </c>
      <c r="E235" s="17">
        <f t="shared" si="102"/>
        <v>7.4297486320195043E-3</v>
      </c>
      <c r="F235" s="17">
        <f t="shared" si="102"/>
        <v>6.8002990939305605E-2</v>
      </c>
      <c r="G235" s="17">
        <f t="shared" si="102"/>
        <v>3.6938973696988356E-2</v>
      </c>
      <c r="H235" s="17">
        <f t="shared" si="102"/>
        <v>6.3760299750579008E-2</v>
      </c>
      <c r="I235" s="17">
        <f t="shared" si="102"/>
        <v>4.3282105067284672E-3</v>
      </c>
      <c r="J235" s="17">
        <f t="shared" si="102"/>
        <v>1.830296692172567</v>
      </c>
      <c r="K235" s="17">
        <f t="shared" si="102"/>
        <v>2.586019965359111E-4</v>
      </c>
      <c r="L235" s="17">
        <f t="shared" si="102"/>
        <v>1.3790946408128476E-2</v>
      </c>
      <c r="M235" s="17">
        <f t="shared" si="102"/>
        <v>4.2007817494135914E-4</v>
      </c>
      <c r="N235" s="17">
        <f t="shared" si="102"/>
        <v>3.6495498039348893E-5</v>
      </c>
      <c r="O235" s="17"/>
      <c r="P235" s="16">
        <f>SUM(D235:N235)</f>
        <v>5.941742051428319</v>
      </c>
      <c r="Q235" s="28" t="s">
        <v>564</v>
      </c>
      <c r="R235" s="27">
        <f>(2*Q236)/P235</f>
        <v>2.0196097198658016</v>
      </c>
      <c r="S235" s="18" t="s">
        <v>566</v>
      </c>
      <c r="U235" s="48"/>
    </row>
    <row r="236" spans="1:21" x14ac:dyDescent="0.2">
      <c r="B236" s="49" t="s">
        <v>428</v>
      </c>
      <c r="D236" s="52">
        <f t="shared" ref="D236:N236" si="103">$R235*D234*D$7</f>
        <v>1.977439770905747</v>
      </c>
      <c r="E236" s="52">
        <f t="shared" si="103"/>
        <v>3.7512981383465583E-3</v>
      </c>
      <c r="F236" s="52">
        <f t="shared" si="103"/>
        <v>4.5779833826989212E-2</v>
      </c>
      <c r="G236" s="52">
        <f t="shared" si="103"/>
        <v>2.4867436773434955E-2</v>
      </c>
      <c r="H236" s="52">
        <f t="shared" si="103"/>
        <v>6.4385460558913199E-2</v>
      </c>
      <c r="I236" s="52">
        <f t="shared" si="103"/>
        <v>4.3706480045070497E-3</v>
      </c>
      <c r="J236" s="52">
        <f t="shared" si="103"/>
        <v>1.8482424948749707</v>
      </c>
      <c r="K236" s="52">
        <f t="shared" si="103"/>
        <v>2.611375528903142E-4</v>
      </c>
      <c r="L236" s="52">
        <f t="shared" si="103"/>
        <v>1.3926164706002317E-2</v>
      </c>
      <c r="M236" s="52">
        <f t="shared" si="103"/>
        <v>8.4839396521505558E-4</v>
      </c>
      <c r="N236" s="52">
        <f t="shared" si="103"/>
        <v>7.3706662571612324E-5</v>
      </c>
      <c r="O236" s="52"/>
      <c r="P236" s="52">
        <f>SUM(D236:N236)</f>
        <v>3.9839463459695885</v>
      </c>
      <c r="Q236" s="27">
        <v>6</v>
      </c>
      <c r="R236" s="28" t="s">
        <v>567</v>
      </c>
    </row>
    <row r="237" spans="1:21" s="53" customFormat="1" x14ac:dyDescent="0.2">
      <c r="C237" s="54" t="s">
        <v>429</v>
      </c>
      <c r="D237" s="55">
        <f>J236/(SUM(H236:L236))</f>
        <v>0.95705053015475228</v>
      </c>
      <c r="F237" s="54" t="s">
        <v>441</v>
      </c>
      <c r="G237" s="55">
        <f>F236/(SUM(D236:G236))</f>
        <v>2.2311618290026005E-2</v>
      </c>
      <c r="J237" s="54" t="s">
        <v>429</v>
      </c>
      <c r="K237" s="55">
        <f>L236/(SUM(H236:L236))</f>
        <v>7.2111983962383297E-3</v>
      </c>
      <c r="U237" s="56"/>
    </row>
    <row r="238" spans="1:21" s="53" customFormat="1" x14ac:dyDescent="0.2">
      <c r="C238" s="54"/>
      <c r="D238" s="55"/>
      <c r="F238" s="54"/>
      <c r="G238" s="55"/>
      <c r="J238" s="54"/>
      <c r="K238" s="55"/>
      <c r="U238" s="56"/>
    </row>
    <row r="239" spans="1:21" x14ac:dyDescent="0.2">
      <c r="B239" s="35" t="s">
        <v>481</v>
      </c>
    </row>
    <row r="240" spans="1:21" x14ac:dyDescent="0.2">
      <c r="A240" s="27" t="s">
        <v>442</v>
      </c>
      <c r="B240" s="28" t="s">
        <v>392</v>
      </c>
      <c r="C240" s="16">
        <f>SUM(D240:N240)</f>
        <v>101.66898999999999</v>
      </c>
      <c r="D240" s="27">
        <v>56.022239999999996</v>
      </c>
      <c r="E240" s="27">
        <v>0.68454999999999999</v>
      </c>
      <c r="F240" s="27">
        <v>20.899650000000001</v>
      </c>
      <c r="G240" s="27">
        <v>0.31546999999999997</v>
      </c>
      <c r="H240" s="27">
        <v>1.71899</v>
      </c>
      <c r="I240" s="27">
        <v>0.28240999999999999</v>
      </c>
      <c r="J240" s="27">
        <v>5.6605699999999999</v>
      </c>
      <c r="K240" s="27">
        <v>3.1019999999999999E-2</v>
      </c>
      <c r="L240" s="27">
        <v>12.038740000000001</v>
      </c>
      <c r="M240" s="27">
        <v>4.0153499999999998</v>
      </c>
      <c r="N240" s="27">
        <v>0</v>
      </c>
      <c r="P240" s="27">
        <v>101.669</v>
      </c>
      <c r="Q240" s="27">
        <v>19173</v>
      </c>
      <c r="R240" s="27">
        <v>26172.5</v>
      </c>
      <c r="S240" s="27">
        <v>-113</v>
      </c>
      <c r="T240" s="27">
        <v>94</v>
      </c>
      <c r="U240" s="48">
        <v>39735.837708333333</v>
      </c>
    </row>
    <row r="241" spans="1:21" x14ac:dyDescent="0.2">
      <c r="A241" s="27" t="s">
        <v>443</v>
      </c>
      <c r="B241" s="28" t="s">
        <v>392</v>
      </c>
      <c r="C241" s="16">
        <f>SUM(D241:N241)</f>
        <v>101.76181</v>
      </c>
      <c r="D241" s="27">
        <v>55.743099999999998</v>
      </c>
      <c r="E241" s="27">
        <v>0.77856000000000003</v>
      </c>
      <c r="F241" s="27">
        <v>19.735469999999999</v>
      </c>
      <c r="G241" s="27">
        <v>0.35733999999999999</v>
      </c>
      <c r="H241" s="27">
        <v>2.2921800000000001</v>
      </c>
      <c r="I241" s="27">
        <v>0.40072000000000002</v>
      </c>
      <c r="J241" s="27">
        <v>6.3051700000000004</v>
      </c>
      <c r="K241" s="27">
        <v>5.8599999999999999E-2</v>
      </c>
      <c r="L241" s="27">
        <v>12.430730000000001</v>
      </c>
      <c r="M241" s="27">
        <v>3.6599400000000002</v>
      </c>
      <c r="N241" s="27">
        <v>0</v>
      </c>
      <c r="P241" s="27">
        <v>101.76179999999999</v>
      </c>
      <c r="Q241" s="27">
        <v>19178</v>
      </c>
      <c r="R241" s="27">
        <v>26164</v>
      </c>
      <c r="S241" s="27">
        <v>-113</v>
      </c>
      <c r="T241" s="27">
        <v>95</v>
      </c>
      <c r="U241" s="48">
        <v>39735.840729166666</v>
      </c>
    </row>
    <row r="242" spans="1:21" x14ac:dyDescent="0.2">
      <c r="A242" s="27" t="s">
        <v>444</v>
      </c>
      <c r="B242" s="28" t="s">
        <v>392</v>
      </c>
      <c r="C242" s="16">
        <f>SUM(D242:N242)</f>
        <v>101.42320000000001</v>
      </c>
      <c r="D242" s="27">
        <v>55.222340000000003</v>
      </c>
      <c r="E242" s="27">
        <v>0.72336999999999996</v>
      </c>
      <c r="F242" s="27">
        <v>20.49586</v>
      </c>
      <c r="G242" s="27">
        <v>0.30784</v>
      </c>
      <c r="H242" s="27">
        <v>2.1977600000000002</v>
      </c>
      <c r="I242" s="27">
        <v>0.30890000000000001</v>
      </c>
      <c r="J242" s="27">
        <v>5.7722899999999999</v>
      </c>
      <c r="K242" s="27">
        <v>4.197E-2</v>
      </c>
      <c r="L242" s="27">
        <v>12.516909999999999</v>
      </c>
      <c r="M242" s="27">
        <v>3.8216100000000002</v>
      </c>
      <c r="N242" s="27">
        <v>1.435E-2</v>
      </c>
      <c r="P242" s="27">
        <v>101.42319999999999</v>
      </c>
      <c r="Q242" s="27">
        <v>19183</v>
      </c>
      <c r="R242" s="27">
        <v>26155.5</v>
      </c>
      <c r="S242" s="27">
        <v>-113</v>
      </c>
      <c r="T242" s="27">
        <v>96</v>
      </c>
      <c r="U242" s="48">
        <v>39735.843761574077</v>
      </c>
    </row>
    <row r="243" spans="1:21" x14ac:dyDescent="0.2">
      <c r="A243" s="27" t="s">
        <v>445</v>
      </c>
      <c r="B243" s="28" t="s">
        <v>392</v>
      </c>
      <c r="C243" s="16">
        <f>SUM(D243:N243)</f>
        <v>101.11872999999999</v>
      </c>
      <c r="D243" s="27">
        <v>53.807699999999997</v>
      </c>
      <c r="E243" s="27">
        <v>0.68079000000000001</v>
      </c>
      <c r="F243" s="27">
        <v>22.052409999999998</v>
      </c>
      <c r="G243" s="27">
        <v>0.32754</v>
      </c>
      <c r="H243" s="27">
        <v>2.5906099999999999</v>
      </c>
      <c r="I243" s="27">
        <v>0.24931</v>
      </c>
      <c r="J243" s="27">
        <v>5.35405</v>
      </c>
      <c r="K243" s="27">
        <v>9.4500000000000001E-3</v>
      </c>
      <c r="L243" s="27">
        <v>12.07563</v>
      </c>
      <c r="M243" s="27">
        <v>3.9601799999999998</v>
      </c>
      <c r="N243" s="27">
        <v>1.106E-2</v>
      </c>
      <c r="P243" s="27">
        <v>101.1187</v>
      </c>
      <c r="Q243" s="27">
        <v>19188</v>
      </c>
      <c r="R243" s="27">
        <v>26147</v>
      </c>
      <c r="S243" s="27">
        <v>-113</v>
      </c>
      <c r="T243" s="27">
        <v>97</v>
      </c>
      <c r="U243" s="48">
        <v>39735.846770833334</v>
      </c>
    </row>
    <row r="244" spans="1:21" x14ac:dyDescent="0.2">
      <c r="B244" s="49" t="s">
        <v>418</v>
      </c>
      <c r="C244" s="27">
        <f t="shared" ref="C244:P244" si="104">COUNT(C239:C243)</f>
        <v>4</v>
      </c>
      <c r="D244" s="27">
        <f t="shared" si="104"/>
        <v>4</v>
      </c>
      <c r="E244" s="27">
        <f t="shared" si="104"/>
        <v>4</v>
      </c>
      <c r="F244" s="27">
        <f t="shared" si="104"/>
        <v>4</v>
      </c>
      <c r="G244" s="27">
        <f t="shared" si="104"/>
        <v>4</v>
      </c>
      <c r="H244" s="27">
        <f t="shared" si="104"/>
        <v>4</v>
      </c>
      <c r="I244" s="27">
        <f t="shared" si="104"/>
        <v>4</v>
      </c>
      <c r="J244" s="27">
        <f t="shared" si="104"/>
        <v>4</v>
      </c>
      <c r="K244" s="27">
        <f t="shared" si="104"/>
        <v>4</v>
      </c>
      <c r="L244" s="27">
        <f t="shared" si="104"/>
        <v>4</v>
      </c>
      <c r="M244" s="27">
        <f t="shared" si="104"/>
        <v>4</v>
      </c>
      <c r="N244" s="27">
        <f t="shared" si="104"/>
        <v>4</v>
      </c>
      <c r="P244" s="27">
        <f t="shared" si="104"/>
        <v>4</v>
      </c>
      <c r="U244" s="48"/>
    </row>
    <row r="245" spans="1:21" x14ac:dyDescent="0.2">
      <c r="B245" s="49" t="s">
        <v>419</v>
      </c>
      <c r="C245" s="16">
        <f t="shared" ref="C245:P245" si="105">AVERAGE(C239:C243)</f>
        <v>101.49318249999999</v>
      </c>
      <c r="D245" s="16">
        <f t="shared" si="105"/>
        <v>55.198845000000006</v>
      </c>
      <c r="E245" s="16">
        <f t="shared" si="105"/>
        <v>0.7168175</v>
      </c>
      <c r="F245" s="16">
        <f t="shared" si="105"/>
        <v>20.795847500000001</v>
      </c>
      <c r="G245" s="16">
        <f t="shared" si="105"/>
        <v>0.32704749999999999</v>
      </c>
      <c r="H245" s="16">
        <f t="shared" si="105"/>
        <v>2.1998850000000001</v>
      </c>
      <c r="I245" s="16">
        <f t="shared" si="105"/>
        <v>0.31033499999999997</v>
      </c>
      <c r="J245" s="16">
        <f t="shared" si="105"/>
        <v>5.7730200000000007</v>
      </c>
      <c r="K245" s="16">
        <f t="shared" si="105"/>
        <v>3.526E-2</v>
      </c>
      <c r="L245" s="16">
        <f t="shared" si="105"/>
        <v>12.2655025</v>
      </c>
      <c r="M245" s="16">
        <f t="shared" si="105"/>
        <v>3.8642699999999999</v>
      </c>
      <c r="N245" s="16">
        <f t="shared" si="105"/>
        <v>6.3525000000000005E-3</v>
      </c>
      <c r="O245" s="16"/>
      <c r="P245" s="16">
        <f t="shared" si="105"/>
        <v>101.49317499999999</v>
      </c>
      <c r="U245" s="48"/>
    </row>
    <row r="246" spans="1:21" x14ac:dyDescent="0.2">
      <c r="B246" s="49" t="s">
        <v>787</v>
      </c>
      <c r="C246" s="16">
        <f t="shared" ref="C246:N246" si="106">STDEV(C239:C243)</f>
        <v>0.28762315384023251</v>
      </c>
      <c r="D246" s="16">
        <f t="shared" si="106"/>
        <v>0.98489073118121429</v>
      </c>
      <c r="E246" s="16">
        <f t="shared" si="106"/>
        <v>4.5439497778181202E-2</v>
      </c>
      <c r="F246" s="16">
        <f t="shared" si="106"/>
        <v>0.96680180976161412</v>
      </c>
      <c r="G246" s="16">
        <f t="shared" si="106"/>
        <v>2.1762694954133476E-2</v>
      </c>
      <c r="H246" s="16">
        <f t="shared" si="106"/>
        <v>0.3616853647854707</v>
      </c>
      <c r="I246" s="16">
        <f t="shared" si="106"/>
        <v>6.5000932557412988E-2</v>
      </c>
      <c r="J246" s="16">
        <f t="shared" si="106"/>
        <v>0.39638576277829846</v>
      </c>
      <c r="K246" s="16">
        <f t="shared" si="106"/>
        <v>2.0606741615306384E-2</v>
      </c>
      <c r="L246" s="16">
        <f t="shared" si="106"/>
        <v>0.24356974050909211</v>
      </c>
      <c r="M246" s="16">
        <f t="shared" si="106"/>
        <v>0.15873932405046939</v>
      </c>
      <c r="N246" s="16">
        <f t="shared" si="106"/>
        <v>7.4571906014709493E-3</v>
      </c>
      <c r="O246" s="16"/>
      <c r="P246" s="16">
        <f>STDEV(P239:P243)</f>
        <v>0.28763509724417236</v>
      </c>
      <c r="U246" s="48"/>
    </row>
    <row r="247" spans="1:21" x14ac:dyDescent="0.2">
      <c r="B247" s="49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U247" s="48"/>
    </row>
    <row r="248" spans="1:21" s="46" customFormat="1" x14ac:dyDescent="0.2">
      <c r="A248" s="46" t="s">
        <v>413</v>
      </c>
      <c r="B248" s="47" t="s">
        <v>18</v>
      </c>
      <c r="C248" s="46" t="s">
        <v>414</v>
      </c>
      <c r="D248" s="46" t="s">
        <v>4</v>
      </c>
      <c r="E248" s="46" t="s">
        <v>7</v>
      </c>
      <c r="F248" s="46" t="s">
        <v>3</v>
      </c>
      <c r="G248" s="46" t="s">
        <v>8</v>
      </c>
      <c r="H248" s="46" t="s">
        <v>10</v>
      </c>
      <c r="I248" s="46" t="s">
        <v>9</v>
      </c>
      <c r="J248" s="46" t="s">
        <v>2</v>
      </c>
      <c r="K248" s="46" t="s">
        <v>11</v>
      </c>
      <c r="L248" s="46" t="s">
        <v>6</v>
      </c>
      <c r="M248" s="46" t="s">
        <v>1</v>
      </c>
      <c r="N248" s="46" t="s">
        <v>5</v>
      </c>
      <c r="O248" s="46" t="s">
        <v>485</v>
      </c>
      <c r="P248" s="46" t="s">
        <v>12</v>
      </c>
      <c r="Q248" s="46" t="s">
        <v>13</v>
      </c>
      <c r="R248" s="46" t="s">
        <v>14</v>
      </c>
      <c r="S248" s="46" t="s">
        <v>15</v>
      </c>
      <c r="T248" s="46" t="s">
        <v>21</v>
      </c>
      <c r="U248" s="47" t="s">
        <v>22</v>
      </c>
    </row>
    <row r="249" spans="1:21" s="37" customFormat="1" x14ac:dyDescent="0.2">
      <c r="A249" s="79" t="s">
        <v>23</v>
      </c>
      <c r="B249" s="80" t="s">
        <v>546</v>
      </c>
      <c r="C249" s="79">
        <v>101.0177</v>
      </c>
      <c r="D249" s="79">
        <v>54.687220000000003</v>
      </c>
      <c r="E249" s="79">
        <v>0.54110999999999998</v>
      </c>
      <c r="F249" s="79">
        <v>22.949380000000001</v>
      </c>
      <c r="G249" s="79">
        <v>0.19220000000000001</v>
      </c>
      <c r="H249" s="79">
        <v>1.68269</v>
      </c>
      <c r="I249" s="79">
        <v>0.22397</v>
      </c>
      <c r="J249" s="79">
        <v>5.4196799999999996</v>
      </c>
      <c r="K249" s="79">
        <v>3.4270000000000002E-2</v>
      </c>
      <c r="L249" s="79">
        <v>11.28261</v>
      </c>
      <c r="M249" s="79">
        <v>3.9788600000000001</v>
      </c>
      <c r="N249" s="12"/>
      <c r="O249" s="79">
        <v>2.5749999999999999E-2</v>
      </c>
      <c r="U249" s="38"/>
    </row>
    <row r="250" spans="1:21" s="37" customFormat="1" x14ac:dyDescent="0.2">
      <c r="A250" s="79" t="s">
        <v>39</v>
      </c>
      <c r="B250" s="80" t="s">
        <v>526</v>
      </c>
      <c r="C250" s="79">
        <v>101.0086</v>
      </c>
      <c r="D250" s="79">
        <v>54.193449999999999</v>
      </c>
      <c r="E250" s="79">
        <v>0.57021999999999995</v>
      </c>
      <c r="F250" s="79">
        <v>23.2178</v>
      </c>
      <c r="G250" s="79">
        <v>0.14466999999999999</v>
      </c>
      <c r="H250" s="79">
        <v>1.5835999999999999</v>
      </c>
      <c r="I250" s="79">
        <v>0.21456</v>
      </c>
      <c r="J250" s="79">
        <v>5.6329599999999997</v>
      </c>
      <c r="K250" s="79">
        <v>6.9760000000000003E-2</v>
      </c>
      <c r="L250" s="79">
        <v>11.399570000000001</v>
      </c>
      <c r="M250" s="79">
        <v>3.9819599999999999</v>
      </c>
      <c r="N250" s="12"/>
      <c r="O250" s="79">
        <v>0</v>
      </c>
      <c r="U250" s="38"/>
    </row>
    <row r="251" spans="1:21" s="37" customFormat="1" x14ac:dyDescent="0.2">
      <c r="A251" s="79" t="s">
        <v>48</v>
      </c>
      <c r="B251" s="80" t="s">
        <v>530</v>
      </c>
      <c r="C251" s="79">
        <v>100.3817</v>
      </c>
      <c r="D251" s="79">
        <v>52.642020000000002</v>
      </c>
      <c r="E251" s="79">
        <v>0.66795000000000004</v>
      </c>
      <c r="F251" s="79">
        <v>22.40832</v>
      </c>
      <c r="G251" s="79">
        <v>0.24934000000000001</v>
      </c>
      <c r="H251" s="79">
        <v>2.5299100000000001</v>
      </c>
      <c r="I251" s="79">
        <v>0.23558999999999999</v>
      </c>
      <c r="J251" s="79">
        <v>5.8669799999999999</v>
      </c>
      <c r="K251" s="79">
        <v>2.3570000000000001E-2</v>
      </c>
      <c r="L251" s="79">
        <v>12.21064</v>
      </c>
      <c r="M251" s="79">
        <v>3.5232000000000001</v>
      </c>
      <c r="N251" s="12"/>
      <c r="O251" s="79">
        <v>2.4150000000000001E-2</v>
      </c>
      <c r="U251" s="38"/>
    </row>
    <row r="252" spans="1:21" s="37" customFormat="1" x14ac:dyDescent="0.2">
      <c r="B252" s="40" t="s">
        <v>418</v>
      </c>
      <c r="C252" s="37">
        <f t="shared" ref="C252:M252" si="107">COUNT(C249:C251)</f>
        <v>3</v>
      </c>
      <c r="D252" s="37">
        <f t="shared" si="107"/>
        <v>3</v>
      </c>
      <c r="E252" s="37">
        <f t="shared" si="107"/>
        <v>3</v>
      </c>
      <c r="F252" s="37">
        <f t="shared" si="107"/>
        <v>3</v>
      </c>
      <c r="G252" s="37">
        <f t="shared" si="107"/>
        <v>3</v>
      </c>
      <c r="H252" s="37">
        <f t="shared" si="107"/>
        <v>3</v>
      </c>
      <c r="I252" s="37">
        <f t="shared" si="107"/>
        <v>3</v>
      </c>
      <c r="J252" s="37">
        <f t="shared" si="107"/>
        <v>3</v>
      </c>
      <c r="K252" s="37">
        <f t="shared" si="107"/>
        <v>3</v>
      </c>
      <c r="L252" s="37">
        <f t="shared" si="107"/>
        <v>3</v>
      </c>
      <c r="M252" s="37">
        <f t="shared" si="107"/>
        <v>3</v>
      </c>
      <c r="O252" s="37">
        <f>COUNT(O249:O251)</f>
        <v>3</v>
      </c>
      <c r="U252" s="38"/>
    </row>
    <row r="253" spans="1:21" s="37" customFormat="1" x14ac:dyDescent="0.2">
      <c r="B253" s="40" t="s">
        <v>419</v>
      </c>
      <c r="C253" s="39">
        <f t="shared" ref="C253:M253" si="108">AVERAGE(C249:C251)</f>
        <v>100.80266666666667</v>
      </c>
      <c r="D253" s="39">
        <f t="shared" si="108"/>
        <v>53.840896666666673</v>
      </c>
      <c r="E253" s="39">
        <f t="shared" si="108"/>
        <v>0.59309333333333336</v>
      </c>
      <c r="F253" s="39">
        <f t="shared" si="108"/>
        <v>22.858500000000003</v>
      </c>
      <c r="G253" s="39">
        <f t="shared" si="108"/>
        <v>0.19540333333333335</v>
      </c>
      <c r="H253" s="39">
        <f t="shared" si="108"/>
        <v>1.9320666666666666</v>
      </c>
      <c r="I253" s="39">
        <f t="shared" si="108"/>
        <v>0.22470666666666664</v>
      </c>
      <c r="J253" s="39">
        <f t="shared" si="108"/>
        <v>5.639873333333334</v>
      </c>
      <c r="K253" s="39">
        <f t="shared" si="108"/>
        <v>4.253333333333334E-2</v>
      </c>
      <c r="L253" s="39">
        <f t="shared" si="108"/>
        <v>11.630940000000001</v>
      </c>
      <c r="M253" s="39">
        <f t="shared" si="108"/>
        <v>3.828006666666667</v>
      </c>
      <c r="N253" s="39"/>
      <c r="O253" s="39">
        <f>AVERAGE(O249:O251)</f>
        <v>1.6633333333333333E-2</v>
      </c>
      <c r="U253" s="38"/>
    </row>
    <row r="254" spans="1:21" s="37" customFormat="1" x14ac:dyDescent="0.2">
      <c r="B254" s="40" t="s">
        <v>787</v>
      </c>
      <c r="C254" s="39">
        <f t="shared" ref="C254:M254" si="109">STDEV(C249:C251)</f>
        <v>0.36459621958179539</v>
      </c>
      <c r="D254" s="39">
        <f t="shared" si="109"/>
        <v>1.0672071727801182</v>
      </c>
      <c r="E254" s="39">
        <f t="shared" si="109"/>
        <v>6.6441616727269212E-2</v>
      </c>
      <c r="F254" s="39">
        <f t="shared" si="109"/>
        <v>0.41232129268326706</v>
      </c>
      <c r="G254" s="39">
        <f t="shared" si="109"/>
        <v>5.2408474823575329E-2</v>
      </c>
      <c r="H254" s="39">
        <f t="shared" si="109"/>
        <v>0.52011267570915276</v>
      </c>
      <c r="I254" s="39">
        <f t="shared" si="109"/>
        <v>1.0534335922749629E-2</v>
      </c>
      <c r="J254" s="39">
        <f t="shared" si="109"/>
        <v>0.22373012343744281</v>
      </c>
      <c r="K254" s="39">
        <f t="shared" si="109"/>
        <v>2.4178317421469434E-2</v>
      </c>
      <c r="L254" s="39">
        <f t="shared" si="109"/>
        <v>0.50542949844661789</v>
      </c>
      <c r="M254" s="39">
        <f t="shared" si="109"/>
        <v>0.26397486723802571</v>
      </c>
      <c r="N254" s="39"/>
      <c r="O254" s="39">
        <f>STDEV(O249:O251)</f>
        <v>1.4427086793020042E-2</v>
      </c>
      <c r="U254" s="38"/>
    </row>
    <row r="255" spans="1:21" x14ac:dyDescent="0.2">
      <c r="B255" s="49" t="s">
        <v>563</v>
      </c>
      <c r="C255" s="16"/>
      <c r="D255" s="16">
        <f t="shared" ref="D255:M255" si="110">D253/D$11</f>
        <v>0.89608927235012592</v>
      </c>
      <c r="E255" s="16">
        <f t="shared" si="110"/>
        <v>7.423056833561122E-3</v>
      </c>
      <c r="F255" s="16">
        <f t="shared" si="110"/>
        <v>0.22418804471658266</v>
      </c>
      <c r="G255" s="16">
        <f t="shared" si="110"/>
        <v>1.2856311349898435E-3</v>
      </c>
      <c r="H255" s="16">
        <f t="shared" si="110"/>
        <v>2.689162806579963E-2</v>
      </c>
      <c r="I255" s="16">
        <f t="shared" si="110"/>
        <v>3.1676755373987015E-3</v>
      </c>
      <c r="J255" s="16">
        <f t="shared" si="110"/>
        <v>0.13993195118481688</v>
      </c>
      <c r="K255" s="16">
        <f t="shared" si="110"/>
        <v>5.6931702480990799E-4</v>
      </c>
      <c r="L255" s="16">
        <f t="shared" si="110"/>
        <v>0.20740129173992591</v>
      </c>
      <c r="M255" s="16">
        <f t="shared" si="110"/>
        <v>6.1763022514852092E-2</v>
      </c>
      <c r="N255" s="16"/>
      <c r="O255" s="16">
        <f>SUM(D255:N255)</f>
        <v>1.5687108911028627</v>
      </c>
      <c r="Q255" s="28" t="s">
        <v>564</v>
      </c>
      <c r="U255" s="48"/>
    </row>
    <row r="256" spans="1:21" x14ac:dyDescent="0.2">
      <c r="B256" s="49" t="s">
        <v>565</v>
      </c>
      <c r="C256" s="16"/>
      <c r="D256" s="17">
        <f t="shared" ref="D256:M256" si="111">D255*D$9*D$7</f>
        <v>3.5843570894005037</v>
      </c>
      <c r="E256" s="17">
        <f t="shared" si="111"/>
        <v>2.9692227334244488E-2</v>
      </c>
      <c r="F256" s="17">
        <f t="shared" si="111"/>
        <v>1.3451282682994958</v>
      </c>
      <c r="G256" s="17">
        <f t="shared" si="111"/>
        <v>7.7137868099390605E-3</v>
      </c>
      <c r="H256" s="17">
        <f t="shared" si="111"/>
        <v>5.3783256131599261E-2</v>
      </c>
      <c r="I256" s="17">
        <f t="shared" si="111"/>
        <v>6.335351074797403E-3</v>
      </c>
      <c r="J256" s="17">
        <f t="shared" si="111"/>
        <v>0.27986390236963377</v>
      </c>
      <c r="K256" s="17">
        <f t="shared" si="111"/>
        <v>1.138634049619816E-3</v>
      </c>
      <c r="L256" s="17">
        <f t="shared" si="111"/>
        <v>0.41480258347985183</v>
      </c>
      <c r="M256" s="17">
        <f t="shared" si="111"/>
        <v>0.12352604502970418</v>
      </c>
      <c r="N256" s="17"/>
      <c r="O256" s="16">
        <f>SUM(D256:N256)</f>
        <v>5.84634114397939</v>
      </c>
      <c r="Q256" s="28" t="s">
        <v>564</v>
      </c>
      <c r="R256" s="27">
        <f>(2*Q257)/O256</f>
        <v>2.7367544257106737</v>
      </c>
      <c r="S256" s="18" t="s">
        <v>566</v>
      </c>
      <c r="U256" s="48"/>
    </row>
    <row r="257" spans="1:21" x14ac:dyDescent="0.2">
      <c r="B257" s="49" t="s">
        <v>428</v>
      </c>
      <c r="D257" s="52">
        <f t="shared" ref="D257:M257" si="112">$R256*D255*D$7</f>
        <v>2.4523762819360644</v>
      </c>
      <c r="E257" s="52">
        <f t="shared" si="112"/>
        <v>2.0315083641550262E-2</v>
      </c>
      <c r="F257" s="52">
        <f t="shared" si="112"/>
        <v>1.2270952471390599</v>
      </c>
      <c r="G257" s="52">
        <f t="shared" si="112"/>
        <v>7.036913397029782E-3</v>
      </c>
      <c r="H257" s="65">
        <f t="shared" si="112"/>
        <v>7.3595782123642497E-2</v>
      </c>
      <c r="I257" s="52">
        <f t="shared" si="112"/>
        <v>8.6691500461913325E-3</v>
      </c>
      <c r="J257" s="52">
        <f t="shared" si="112"/>
        <v>0.38295938670337754</v>
      </c>
      <c r="K257" s="52">
        <f t="shared" si="112"/>
        <v>1.5580808872809491E-3</v>
      </c>
      <c r="L257" s="52">
        <f t="shared" si="112"/>
        <v>0.56760640306735288</v>
      </c>
      <c r="M257" s="52">
        <f t="shared" si="112"/>
        <v>0.33806045042557892</v>
      </c>
      <c r="N257" s="52"/>
      <c r="O257" s="52">
        <f>SUM(D257:N257)</f>
        <v>5.0792727793671277</v>
      </c>
      <c r="Q257" s="27">
        <v>8</v>
      </c>
      <c r="R257" s="28" t="s">
        <v>567</v>
      </c>
    </row>
    <row r="258" spans="1:21" s="53" customFormat="1" x14ac:dyDescent="0.2">
      <c r="C258" s="54" t="s">
        <v>575</v>
      </c>
      <c r="D258" s="62">
        <f>F257-L257</f>
        <v>0.65948884407170705</v>
      </c>
      <c r="F258" s="54" t="s">
        <v>576</v>
      </c>
      <c r="G258" s="62">
        <f>F257+D257+H257</f>
        <v>3.7530673111987669</v>
      </c>
      <c r="I258" s="54" t="s">
        <v>577</v>
      </c>
      <c r="J258" s="62">
        <f>L257+M257</f>
        <v>0.90566685349293174</v>
      </c>
      <c r="U258" s="56"/>
    </row>
    <row r="259" spans="1:21" s="37" customFormat="1" x14ac:dyDescent="0.2">
      <c r="A259" s="79"/>
      <c r="B259" s="42" t="s">
        <v>550</v>
      </c>
      <c r="C259" s="81" t="s">
        <v>579</v>
      </c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12"/>
      <c r="O259" s="79"/>
      <c r="U259" s="38"/>
    </row>
    <row r="260" spans="1:21" s="37" customFormat="1" x14ac:dyDescent="0.2">
      <c r="A260" s="79"/>
      <c r="B260" s="80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12"/>
      <c r="O260" s="79"/>
      <c r="U260" s="38"/>
    </row>
    <row r="261" spans="1:21" s="37" customFormat="1" x14ac:dyDescent="0.2">
      <c r="A261" s="79"/>
      <c r="B261" s="42" t="s">
        <v>578</v>
      </c>
      <c r="C261" s="46" t="s">
        <v>414</v>
      </c>
      <c r="D261" s="46" t="s">
        <v>4</v>
      </c>
      <c r="E261" s="46" t="s">
        <v>7</v>
      </c>
      <c r="F261" s="46" t="s">
        <v>3</v>
      </c>
      <c r="G261" s="46" t="s">
        <v>8</v>
      </c>
      <c r="H261" s="46" t="s">
        <v>10</v>
      </c>
      <c r="I261" s="46" t="s">
        <v>9</v>
      </c>
      <c r="J261" s="46" t="s">
        <v>2</v>
      </c>
      <c r="K261" s="46" t="s">
        <v>11</v>
      </c>
      <c r="L261" s="46" t="s">
        <v>6</v>
      </c>
      <c r="M261" s="46" t="s">
        <v>1</v>
      </c>
      <c r="N261" s="46" t="s">
        <v>5</v>
      </c>
      <c r="O261" s="46" t="s">
        <v>485</v>
      </c>
      <c r="P261" s="46" t="s">
        <v>12</v>
      </c>
      <c r="Q261" s="46" t="s">
        <v>13</v>
      </c>
      <c r="R261" s="46" t="s">
        <v>14</v>
      </c>
      <c r="S261" s="46" t="s">
        <v>15</v>
      </c>
      <c r="T261" s="46" t="s">
        <v>21</v>
      </c>
      <c r="U261" s="47" t="s">
        <v>22</v>
      </c>
    </row>
    <row r="262" spans="1:21" s="37" customFormat="1" x14ac:dyDescent="0.2">
      <c r="A262" s="79" t="s">
        <v>30</v>
      </c>
      <c r="B262" s="80" t="s">
        <v>522</v>
      </c>
      <c r="C262" s="79">
        <v>100.53449999999999</v>
      </c>
      <c r="D262" s="79">
        <v>49.201050000000002</v>
      </c>
      <c r="E262" s="79">
        <v>1.0351399999999999</v>
      </c>
      <c r="F262" s="79">
        <v>9.3708899999999993</v>
      </c>
      <c r="G262" s="79">
        <v>2.1587200000000002</v>
      </c>
      <c r="H262" s="79">
        <v>1.72051</v>
      </c>
      <c r="I262" s="79">
        <v>0.29482999999999998</v>
      </c>
      <c r="J262" s="79">
        <v>18.017690000000002</v>
      </c>
      <c r="K262" s="79">
        <v>9.9100000000000004E-3</v>
      </c>
      <c r="L262" s="79">
        <v>18.674489999999999</v>
      </c>
      <c r="M262" s="79">
        <v>4.369E-2</v>
      </c>
      <c r="N262" s="12"/>
      <c r="O262" s="79">
        <v>7.6400000000000001E-3</v>
      </c>
      <c r="U262" s="38"/>
    </row>
    <row r="263" spans="1:21" s="37" customFormat="1" x14ac:dyDescent="0.2">
      <c r="A263" s="79" t="s">
        <v>36</v>
      </c>
      <c r="B263" s="80" t="s">
        <v>524</v>
      </c>
      <c r="C263" s="79">
        <v>100.3068</v>
      </c>
      <c r="D263" s="79">
        <v>49.477409999999999</v>
      </c>
      <c r="E263" s="79">
        <v>0.80728999999999995</v>
      </c>
      <c r="F263" s="79">
        <v>9.4267000000000003</v>
      </c>
      <c r="G263" s="79">
        <v>2.0847000000000002</v>
      </c>
      <c r="H263" s="79">
        <v>1.7696000000000001</v>
      </c>
      <c r="I263" s="79">
        <v>0.34889999999999999</v>
      </c>
      <c r="J263" s="79">
        <v>18.36382</v>
      </c>
      <c r="K263" s="79">
        <v>0</v>
      </c>
      <c r="L263" s="79">
        <v>17.951350000000001</v>
      </c>
      <c r="M263" s="79">
        <v>5.2170000000000001E-2</v>
      </c>
      <c r="N263" s="12"/>
      <c r="O263" s="79">
        <v>2.4879999999999999E-2</v>
      </c>
      <c r="U263" s="38"/>
    </row>
    <row r="264" spans="1:21" s="37" customFormat="1" x14ac:dyDescent="0.2">
      <c r="A264" s="79" t="s">
        <v>43</v>
      </c>
      <c r="B264" s="80" t="s">
        <v>528</v>
      </c>
      <c r="C264" s="79">
        <v>100.6186</v>
      </c>
      <c r="D264" s="79">
        <v>54.193449999999999</v>
      </c>
      <c r="E264" s="79">
        <v>1.0665800000000001</v>
      </c>
      <c r="F264" s="79">
        <v>8.5324399999999994</v>
      </c>
      <c r="G264" s="79">
        <v>2.2522199999999999</v>
      </c>
      <c r="H264" s="79">
        <v>1.71594</v>
      </c>
      <c r="I264" s="79">
        <v>0.25163999999999997</v>
      </c>
      <c r="J264" s="79">
        <v>18.513310000000001</v>
      </c>
      <c r="K264" s="79">
        <v>4.0300000000000002E-2</v>
      </c>
      <c r="L264" s="79">
        <v>18.43169</v>
      </c>
      <c r="M264" s="79">
        <v>4.3450000000000003E-2</v>
      </c>
      <c r="N264" s="12"/>
      <c r="O264" s="79">
        <v>8.3400000000000002E-3</v>
      </c>
      <c r="U264" s="38"/>
    </row>
    <row r="265" spans="1:21" s="37" customFormat="1" x14ac:dyDescent="0.2">
      <c r="B265" s="40" t="s">
        <v>418</v>
      </c>
      <c r="C265" s="37">
        <f t="shared" ref="C265:M265" si="113">COUNT(C262:C264)</f>
        <v>3</v>
      </c>
      <c r="D265" s="37">
        <f t="shared" si="113"/>
        <v>3</v>
      </c>
      <c r="E265" s="37">
        <f t="shared" si="113"/>
        <v>3</v>
      </c>
      <c r="F265" s="37">
        <f t="shared" si="113"/>
        <v>3</v>
      </c>
      <c r="G265" s="37">
        <f t="shared" si="113"/>
        <v>3</v>
      </c>
      <c r="H265" s="37">
        <f t="shared" si="113"/>
        <v>3</v>
      </c>
      <c r="I265" s="37">
        <f t="shared" si="113"/>
        <v>3</v>
      </c>
      <c r="J265" s="37">
        <f t="shared" si="113"/>
        <v>3</v>
      </c>
      <c r="K265" s="37">
        <f t="shared" si="113"/>
        <v>3</v>
      </c>
      <c r="L265" s="37">
        <f t="shared" si="113"/>
        <v>3</v>
      </c>
      <c r="M265" s="37">
        <f t="shared" si="113"/>
        <v>3</v>
      </c>
      <c r="O265" s="37">
        <f>COUNT(O262:O264)</f>
        <v>3</v>
      </c>
      <c r="U265" s="38"/>
    </row>
    <row r="266" spans="1:21" s="37" customFormat="1" x14ac:dyDescent="0.2">
      <c r="B266" s="40" t="s">
        <v>419</v>
      </c>
      <c r="C266" s="39">
        <f t="shared" ref="C266:M266" si="114">AVERAGE(C262:C264)</f>
        <v>100.48663333333333</v>
      </c>
      <c r="D266" s="39">
        <f t="shared" si="114"/>
        <v>50.957303333333336</v>
      </c>
      <c r="E266" s="39">
        <f t="shared" si="114"/>
        <v>0.96966999999999992</v>
      </c>
      <c r="F266" s="39">
        <f t="shared" si="114"/>
        <v>9.1100100000000008</v>
      </c>
      <c r="G266" s="39">
        <f t="shared" si="114"/>
        <v>2.1652133333333334</v>
      </c>
      <c r="H266" s="39">
        <f t="shared" si="114"/>
        <v>1.7353500000000002</v>
      </c>
      <c r="I266" s="39">
        <f t="shared" si="114"/>
        <v>0.29845666666666665</v>
      </c>
      <c r="J266" s="39">
        <f t="shared" si="114"/>
        <v>18.298273333333338</v>
      </c>
      <c r="K266" s="39">
        <f t="shared" si="114"/>
        <v>1.6736666666666667E-2</v>
      </c>
      <c r="L266" s="39">
        <f t="shared" si="114"/>
        <v>18.352509999999999</v>
      </c>
      <c r="M266" s="39">
        <f t="shared" si="114"/>
        <v>4.6436666666666661E-2</v>
      </c>
      <c r="N266" s="39"/>
      <c r="O266" s="39">
        <f>AVERAGE(O262:O264)</f>
        <v>1.362E-2</v>
      </c>
      <c r="U266" s="38"/>
    </row>
    <row r="267" spans="1:21" s="37" customFormat="1" x14ac:dyDescent="0.2">
      <c r="B267" s="40" t="s">
        <v>787</v>
      </c>
      <c r="C267" s="39">
        <f t="shared" ref="C267:M267" si="115">STDEV(C262:C264)</f>
        <v>0.16131715139232392</v>
      </c>
      <c r="D267" s="39">
        <f t="shared" si="115"/>
        <v>2.805989602356596</v>
      </c>
      <c r="E267" s="39">
        <f t="shared" si="115"/>
        <v>0.14150111907684773</v>
      </c>
      <c r="F267" s="39">
        <f t="shared" si="115"/>
        <v>0.50096808052010688</v>
      </c>
      <c r="G267" s="39">
        <f t="shared" si="115"/>
        <v>8.3948556469621946E-2</v>
      </c>
      <c r="H267" s="39">
        <f t="shared" si="115"/>
        <v>2.9749253772153712E-2</v>
      </c>
      <c r="I267" s="39">
        <f t="shared" si="115"/>
        <v>4.8731318813811667E-2</v>
      </c>
      <c r="J267" s="39">
        <f t="shared" si="115"/>
        <v>0.25422838203735831</v>
      </c>
      <c r="K267" s="39">
        <f t="shared" si="115"/>
        <v>2.0999405547141886E-2</v>
      </c>
      <c r="L267" s="39">
        <f t="shared" si="115"/>
        <v>0.36801490350256055</v>
      </c>
      <c r="M267" s="39">
        <f t="shared" si="115"/>
        <v>4.9666621923917208E-3</v>
      </c>
      <c r="N267" s="39"/>
      <c r="O267" s="39">
        <f>STDEV(O262:O264)</f>
        <v>9.7577251447250775E-3</v>
      </c>
      <c r="U267" s="38"/>
    </row>
    <row r="268" spans="1:21" x14ac:dyDescent="0.2">
      <c r="B268" s="49" t="s">
        <v>563</v>
      </c>
      <c r="C268" s="16"/>
      <c r="D268" s="16">
        <f t="shared" ref="D268:M268" si="116">D266/D$11</f>
        <v>0.84809681286681105</v>
      </c>
      <c r="E268" s="16">
        <f t="shared" si="116"/>
        <v>1.2136227327569376E-2</v>
      </c>
      <c r="F268" s="16">
        <f t="shared" si="116"/>
        <v>8.9347740632522488E-2</v>
      </c>
      <c r="G268" s="16">
        <f t="shared" si="116"/>
        <v>1.4245743036941417E-2</v>
      </c>
      <c r="H268" s="16">
        <f t="shared" si="116"/>
        <v>2.4153611036878676E-2</v>
      </c>
      <c r="I268" s="16">
        <f t="shared" si="116"/>
        <v>4.2073245800757662E-3</v>
      </c>
      <c r="J268" s="16">
        <f t="shared" si="116"/>
        <v>0.45400187903388556</v>
      </c>
      <c r="K268" s="16">
        <f t="shared" si="116"/>
        <v>2.2402357222339714E-4</v>
      </c>
      <c r="L268" s="16">
        <f t="shared" si="116"/>
        <v>0.3272593857994201</v>
      </c>
      <c r="M268" s="16">
        <f t="shared" si="116"/>
        <v>7.4923299215292585E-4</v>
      </c>
      <c r="N268" s="16"/>
      <c r="O268" s="16">
        <f>SUM(D268:N268)</f>
        <v>1.7744219808784807</v>
      </c>
      <c r="Q268" s="28" t="s">
        <v>564</v>
      </c>
      <c r="U268" s="48"/>
    </row>
    <row r="269" spans="1:21" x14ac:dyDescent="0.2">
      <c r="B269" s="49" t="s">
        <v>565</v>
      </c>
      <c r="C269" s="16"/>
      <c r="D269" s="17">
        <f t="shared" ref="D269:M269" si="117">D268*D$9*D$7</f>
        <v>3.3923872514672442</v>
      </c>
      <c r="E269" s="17">
        <f t="shared" si="117"/>
        <v>4.8544909310277502E-2</v>
      </c>
      <c r="F269" s="17">
        <f t="shared" si="117"/>
        <v>0.53608644379513493</v>
      </c>
      <c r="G269" s="17">
        <f t="shared" si="117"/>
        <v>8.5474458221648508E-2</v>
      </c>
      <c r="H269" s="17">
        <f t="shared" si="117"/>
        <v>4.8307222073757351E-2</v>
      </c>
      <c r="I269" s="17">
        <f t="shared" si="117"/>
        <v>8.4146491601515324E-3</v>
      </c>
      <c r="J269" s="17">
        <f t="shared" si="117"/>
        <v>0.90800375806777112</v>
      </c>
      <c r="K269" s="17">
        <f t="shared" si="117"/>
        <v>4.4804714444679429E-4</v>
      </c>
      <c r="L269" s="17">
        <f t="shared" si="117"/>
        <v>0.6545187715988402</v>
      </c>
      <c r="M269" s="17">
        <f t="shared" si="117"/>
        <v>1.4984659843058517E-3</v>
      </c>
      <c r="N269" s="17"/>
      <c r="O269" s="16">
        <f>SUM(D269:N269)</f>
        <v>5.6836839768235778</v>
      </c>
      <c r="Q269" s="28" t="s">
        <v>564</v>
      </c>
      <c r="R269" s="27">
        <f>(2*Q270)/O269</f>
        <v>2.1113066892762751</v>
      </c>
      <c r="S269" s="18" t="s">
        <v>566</v>
      </c>
      <c r="U269" s="48"/>
    </row>
    <row r="270" spans="1:21" x14ac:dyDescent="0.2">
      <c r="B270" s="49" t="s">
        <v>428</v>
      </c>
      <c r="D270" s="52">
        <f t="shared" ref="D270:M270" si="118">$R269*D268*D$7</f>
        <v>1.7905924741595873</v>
      </c>
      <c r="E270" s="52">
        <f t="shared" si="118"/>
        <v>2.5623297939274755E-2</v>
      </c>
      <c r="F270" s="52">
        <f t="shared" si="118"/>
        <v>0.37728096493833274</v>
      </c>
      <c r="G270" s="52">
        <f t="shared" si="118"/>
        <v>6.0154265135210661E-2</v>
      </c>
      <c r="H270" s="52">
        <f t="shared" si="118"/>
        <v>5.0995680552339218E-2</v>
      </c>
      <c r="I270" s="52">
        <f t="shared" si="118"/>
        <v>8.8829525298704595E-3</v>
      </c>
      <c r="J270" s="52">
        <f t="shared" si="118"/>
        <v>0.95853720414824084</v>
      </c>
      <c r="K270" s="52">
        <f t="shared" si="118"/>
        <v>4.7298246659082511E-4</v>
      </c>
      <c r="L270" s="52">
        <f t="shared" si="118"/>
        <v>0.69094493036676086</v>
      </c>
      <c r="M270" s="52">
        <f t="shared" si="118"/>
        <v>3.1637212563179026E-3</v>
      </c>
      <c r="N270" s="52"/>
      <c r="O270" s="52">
        <f>SUM(D270:N270)</f>
        <v>3.9666484734925258</v>
      </c>
      <c r="Q270" s="27">
        <v>6</v>
      </c>
      <c r="R270" s="28" t="s">
        <v>567</v>
      </c>
    </row>
    <row r="271" spans="1:21" s="53" customFormat="1" x14ac:dyDescent="0.2">
      <c r="C271" s="54" t="s">
        <v>689</v>
      </c>
      <c r="D271" s="62">
        <f>J270/(H270+I270+J270+K270)</f>
        <v>0.94076722172027993</v>
      </c>
      <c r="H271" s="54" t="s">
        <v>687</v>
      </c>
      <c r="I271" s="63">
        <f>L270/(SUM(H270:L270))</f>
        <v>0.40410065033572901</v>
      </c>
      <c r="L271" s="54" t="s">
        <v>731</v>
      </c>
      <c r="M271" s="62">
        <f>SUM(H270:L270)</f>
        <v>1.7098337500638023</v>
      </c>
      <c r="U271" s="56"/>
    </row>
    <row r="272" spans="1:21" s="37" customFormat="1" x14ac:dyDescent="0.2">
      <c r="A272" s="79"/>
      <c r="B272" s="42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12"/>
      <c r="O272" s="79"/>
      <c r="U272" s="38"/>
    </row>
    <row r="273" spans="1:21" s="37" customFormat="1" x14ac:dyDescent="0.2">
      <c r="A273" s="79" t="s">
        <v>53</v>
      </c>
      <c r="B273" s="80" t="s">
        <v>551</v>
      </c>
      <c r="C273" s="79">
        <v>101.05670000000001</v>
      </c>
      <c r="D273" s="79">
        <v>42.540140000000001</v>
      </c>
      <c r="E273" s="79">
        <v>6.79E-3</v>
      </c>
      <c r="F273" s="79">
        <v>0</v>
      </c>
      <c r="G273" s="79">
        <v>8.4339999999999998E-2</v>
      </c>
      <c r="H273" s="79">
        <v>5.0027900000000001</v>
      </c>
      <c r="I273" s="79">
        <v>0.16409000000000001</v>
      </c>
      <c r="J273" s="79">
        <v>53.05283</v>
      </c>
      <c r="K273" s="79">
        <v>0</v>
      </c>
      <c r="L273" s="79">
        <v>0.17125000000000001</v>
      </c>
      <c r="M273" s="79">
        <v>1.695E-2</v>
      </c>
      <c r="N273" s="12"/>
      <c r="O273" s="79">
        <v>1.7489999999999999E-2</v>
      </c>
      <c r="U273" s="38"/>
    </row>
    <row r="274" spans="1:21" s="37" customFormat="1" x14ac:dyDescent="0.2">
      <c r="A274" s="79" t="s">
        <v>59</v>
      </c>
      <c r="B274" s="80" t="s">
        <v>552</v>
      </c>
      <c r="C274" s="79">
        <v>100.9696</v>
      </c>
      <c r="D274" s="79">
        <v>58.438969999999998</v>
      </c>
      <c r="E274" s="79">
        <v>0.13034000000000001</v>
      </c>
      <c r="F274" s="79">
        <v>1.5198700000000001</v>
      </c>
      <c r="G274" s="79">
        <v>0.81581999999999999</v>
      </c>
      <c r="H274" s="79">
        <v>2.50454</v>
      </c>
      <c r="I274" s="79">
        <v>0.13386000000000001</v>
      </c>
      <c r="J274" s="79">
        <v>36.436129999999999</v>
      </c>
      <c r="K274" s="79">
        <v>3.1620000000000002E-2</v>
      </c>
      <c r="L274" s="79">
        <v>0.91378000000000004</v>
      </c>
      <c r="M274" s="79">
        <v>4.4699999999999997E-2</v>
      </c>
      <c r="N274" s="12"/>
      <c r="O274" s="79">
        <v>0</v>
      </c>
      <c r="U274" s="38"/>
    </row>
    <row r="275" spans="1:21" s="58" customFormat="1" ht="10.8" thickBot="1" x14ac:dyDescent="0.25">
      <c r="B275" s="59"/>
      <c r="U275" s="60"/>
    </row>
    <row r="276" spans="1:21" x14ac:dyDescent="0.2">
      <c r="A276" s="26" t="s">
        <v>630</v>
      </c>
    </row>
    <row r="277" spans="1:21" x14ac:dyDescent="0.2">
      <c r="A277" s="27" t="s">
        <v>446</v>
      </c>
      <c r="B277" s="28" t="s">
        <v>382</v>
      </c>
      <c r="C277" s="16">
        <f>SUM(D277:N277)</f>
        <v>100.89592</v>
      </c>
      <c r="D277" s="27">
        <v>40.509059999999998</v>
      </c>
      <c r="E277" s="27">
        <v>6.7150000000000001E-2</v>
      </c>
      <c r="F277" s="27">
        <v>1.396E-2</v>
      </c>
      <c r="G277" s="27">
        <v>7.5649999999999995E-2</v>
      </c>
      <c r="H277" s="27">
        <v>16.221530000000001</v>
      </c>
      <c r="I277" s="27">
        <v>0.26307999999999998</v>
      </c>
      <c r="J277" s="27">
        <v>43.534840000000003</v>
      </c>
      <c r="K277" s="27">
        <v>1.9550000000000001E-2</v>
      </c>
      <c r="L277" s="27">
        <v>0.18284</v>
      </c>
      <c r="M277" s="27">
        <v>8.26E-3</v>
      </c>
      <c r="N277" s="27">
        <v>0</v>
      </c>
      <c r="P277" s="27">
        <v>100.8959</v>
      </c>
      <c r="Q277" s="27">
        <v>9005</v>
      </c>
      <c r="R277" s="27">
        <v>25176</v>
      </c>
      <c r="S277" s="27">
        <v>-107</v>
      </c>
      <c r="T277" s="27">
        <v>61</v>
      </c>
      <c r="U277" s="48">
        <v>39735.736145833333</v>
      </c>
    </row>
    <row r="278" spans="1:21" x14ac:dyDescent="0.2">
      <c r="A278" s="27" t="s">
        <v>447</v>
      </c>
      <c r="B278" s="28" t="s">
        <v>382</v>
      </c>
      <c r="C278" s="16">
        <f>SUM(D278:N278)</f>
        <v>100.29286</v>
      </c>
      <c r="D278" s="27">
        <v>40.022410000000001</v>
      </c>
      <c r="E278" s="27">
        <v>0.1196</v>
      </c>
      <c r="F278" s="27">
        <v>5.7119999999999997E-2</v>
      </c>
      <c r="G278" s="27">
        <v>0.12569</v>
      </c>
      <c r="H278" s="27">
        <v>16.587389999999999</v>
      </c>
      <c r="I278" s="27">
        <v>0.27939999999999998</v>
      </c>
      <c r="J278" s="27">
        <v>42.837530000000001</v>
      </c>
      <c r="K278" s="27">
        <v>0</v>
      </c>
      <c r="L278" s="27">
        <v>0.25744</v>
      </c>
      <c r="M278" s="27">
        <v>6.28E-3</v>
      </c>
      <c r="N278" s="27">
        <v>0</v>
      </c>
      <c r="P278" s="27">
        <v>100.2928</v>
      </c>
      <c r="Q278" s="27">
        <v>8987.5</v>
      </c>
      <c r="R278" s="27">
        <v>25178.799999999999</v>
      </c>
      <c r="S278" s="27">
        <v>-107</v>
      </c>
      <c r="T278" s="27">
        <v>62</v>
      </c>
      <c r="U278" s="48">
        <v>39735.739421296297</v>
      </c>
    </row>
    <row r="279" spans="1:21" x14ac:dyDescent="0.2">
      <c r="A279" s="27" t="s">
        <v>448</v>
      </c>
      <c r="B279" s="28" t="s">
        <v>382</v>
      </c>
      <c r="C279" s="16">
        <f>SUM(D279:N279)</f>
        <v>100.56965</v>
      </c>
      <c r="D279" s="27">
        <v>40.007350000000002</v>
      </c>
      <c r="E279" s="27">
        <v>4.9070000000000003E-2</v>
      </c>
      <c r="F279" s="27">
        <v>2.9829999999999999E-2</v>
      </c>
      <c r="G279" s="27">
        <v>8.1299999999999997E-2</v>
      </c>
      <c r="H279" s="27">
        <v>16.259</v>
      </c>
      <c r="I279" s="27">
        <v>0.28227999999999998</v>
      </c>
      <c r="J279" s="27">
        <v>43.542189999999998</v>
      </c>
      <c r="K279" s="27">
        <v>7.5199999999999998E-3</v>
      </c>
      <c r="L279" s="27">
        <v>0.30823</v>
      </c>
      <c r="M279" s="27">
        <v>2.8800000000000002E-3</v>
      </c>
      <c r="N279" s="27">
        <v>0</v>
      </c>
      <c r="P279" s="27">
        <v>100.5697</v>
      </c>
      <c r="Q279" s="27">
        <v>8970</v>
      </c>
      <c r="R279" s="27">
        <v>25181.5</v>
      </c>
      <c r="S279" s="27">
        <v>-107</v>
      </c>
      <c r="T279" s="27">
        <v>63</v>
      </c>
      <c r="U279" s="48">
        <v>39735.742430555554</v>
      </c>
    </row>
    <row r="280" spans="1:21" x14ac:dyDescent="0.2">
      <c r="A280" s="27" t="s">
        <v>449</v>
      </c>
      <c r="B280" s="28" t="s">
        <v>382</v>
      </c>
      <c r="C280" s="16">
        <f>SUM(D280:N280)</f>
        <v>101.30586000000002</v>
      </c>
      <c r="D280" s="27">
        <v>40.272379999999998</v>
      </c>
      <c r="E280" s="27">
        <v>5.0340000000000003E-2</v>
      </c>
      <c r="F280" s="27">
        <v>6.5040000000000001E-2</v>
      </c>
      <c r="G280" s="27">
        <v>7.4450000000000002E-2</v>
      </c>
      <c r="H280" s="27">
        <v>17.183900000000001</v>
      </c>
      <c r="I280" s="27">
        <v>0.24940000000000001</v>
      </c>
      <c r="J280" s="27">
        <v>43.143000000000001</v>
      </c>
      <c r="K280" s="27">
        <v>7.1399999999999996E-3</v>
      </c>
      <c r="L280" s="27">
        <v>0.25919999999999999</v>
      </c>
      <c r="M280" s="27">
        <v>5.4000000000000001E-4</v>
      </c>
      <c r="N280" s="27">
        <v>4.6999999999999999E-4</v>
      </c>
      <c r="P280" s="27">
        <v>101.30589999999999</v>
      </c>
      <c r="Q280" s="27">
        <v>8952.5</v>
      </c>
      <c r="R280" s="27">
        <v>25184.3</v>
      </c>
      <c r="S280" s="27">
        <v>-107</v>
      </c>
      <c r="T280" s="27">
        <v>64</v>
      </c>
      <c r="U280" s="48">
        <v>39735.745451388888</v>
      </c>
    </row>
    <row r="281" spans="1:21" x14ac:dyDescent="0.2">
      <c r="B281" s="49" t="s">
        <v>418</v>
      </c>
      <c r="C281" s="27">
        <f t="shared" ref="C281:N281" si="119">COUNT(C277:C280)</f>
        <v>4</v>
      </c>
      <c r="D281" s="27">
        <f t="shared" si="119"/>
        <v>4</v>
      </c>
      <c r="E281" s="27">
        <f t="shared" si="119"/>
        <v>4</v>
      </c>
      <c r="F281" s="27">
        <f t="shared" si="119"/>
        <v>4</v>
      </c>
      <c r="G281" s="27">
        <f t="shared" si="119"/>
        <v>4</v>
      </c>
      <c r="H281" s="27">
        <f t="shared" si="119"/>
        <v>4</v>
      </c>
      <c r="I281" s="27">
        <f t="shared" si="119"/>
        <v>4</v>
      </c>
      <c r="J281" s="27">
        <f t="shared" si="119"/>
        <v>4</v>
      </c>
      <c r="K281" s="27">
        <f t="shared" si="119"/>
        <v>4</v>
      </c>
      <c r="L281" s="27">
        <f t="shared" si="119"/>
        <v>4</v>
      </c>
      <c r="M281" s="27">
        <f t="shared" si="119"/>
        <v>4</v>
      </c>
      <c r="N281" s="27">
        <f t="shared" si="119"/>
        <v>4</v>
      </c>
      <c r="P281" s="27">
        <f>COUNT(P277:P280)</f>
        <v>4</v>
      </c>
      <c r="U281" s="48"/>
    </row>
    <row r="282" spans="1:21" x14ac:dyDescent="0.2">
      <c r="B282" s="49" t="s">
        <v>419</v>
      </c>
      <c r="C282" s="16">
        <f t="shared" ref="C282:N282" si="120">AVERAGE(C277:C280)</f>
        <v>100.76607250000001</v>
      </c>
      <c r="D282" s="16">
        <f t="shared" si="120"/>
        <v>40.202799999999996</v>
      </c>
      <c r="E282" s="16">
        <f t="shared" si="120"/>
        <v>7.1540000000000006E-2</v>
      </c>
      <c r="F282" s="16">
        <f t="shared" si="120"/>
        <v>4.1487499999999997E-2</v>
      </c>
      <c r="G282" s="16">
        <f t="shared" si="120"/>
        <v>8.9272500000000005E-2</v>
      </c>
      <c r="H282" s="16">
        <f t="shared" si="120"/>
        <v>16.562955000000002</v>
      </c>
      <c r="I282" s="16">
        <f t="shared" si="120"/>
        <v>0.26854</v>
      </c>
      <c r="J282" s="16">
        <f t="shared" si="120"/>
        <v>43.264389999999999</v>
      </c>
      <c r="K282" s="16">
        <f t="shared" si="120"/>
        <v>8.5524999999999993E-3</v>
      </c>
      <c r="L282" s="16">
        <f t="shared" si="120"/>
        <v>0.25192749999999997</v>
      </c>
      <c r="M282" s="16">
        <f t="shared" si="120"/>
        <v>4.4900000000000001E-3</v>
      </c>
      <c r="N282" s="16">
        <f t="shared" si="120"/>
        <v>1.175E-4</v>
      </c>
      <c r="O282" s="16"/>
      <c r="P282" s="16">
        <f>AVERAGE(P277:P280)</f>
        <v>100.766075</v>
      </c>
      <c r="U282" s="48"/>
    </row>
    <row r="283" spans="1:21" x14ac:dyDescent="0.2">
      <c r="B283" s="49" t="s">
        <v>787</v>
      </c>
      <c r="C283" s="16">
        <f t="shared" ref="C283:N283" si="121">STDEV(C277:C280)</f>
        <v>0.4361738136244252</v>
      </c>
      <c r="D283" s="16">
        <f t="shared" si="121"/>
        <v>0.23761160086718366</v>
      </c>
      <c r="E283" s="16">
        <f t="shared" si="121"/>
        <v>3.3082606709064905E-2</v>
      </c>
      <c r="F283" s="16">
        <f t="shared" si="121"/>
        <v>2.375398826162322E-2</v>
      </c>
      <c r="G283" s="16">
        <f t="shared" si="121"/>
        <v>2.4461357791422732E-2</v>
      </c>
      <c r="H283" s="16">
        <f t="shared" si="121"/>
        <v>0.44539474435606013</v>
      </c>
      <c r="I283" s="16">
        <f t="shared" si="121"/>
        <v>1.530662601620617E-2</v>
      </c>
      <c r="J283" s="16">
        <f t="shared" si="121"/>
        <v>0.34022592209687141</v>
      </c>
      <c r="K283" s="16">
        <f t="shared" si="121"/>
        <v>8.1066120132477892E-3</v>
      </c>
      <c r="L283" s="16">
        <f t="shared" si="121"/>
        <v>5.1724691315335122E-2</v>
      </c>
      <c r="M283" s="16">
        <f t="shared" si="121"/>
        <v>3.4453640349509269E-3</v>
      </c>
      <c r="N283" s="16">
        <f t="shared" si="121"/>
        <v>2.3499999999999999E-4</v>
      </c>
      <c r="O283" s="16"/>
      <c r="P283" s="16">
        <f>STDEV(P277:P280)</f>
        <v>0.43620252463735015</v>
      </c>
      <c r="U283" s="48"/>
    </row>
    <row r="284" spans="1:21" x14ac:dyDescent="0.2">
      <c r="B284" s="26" t="s">
        <v>727</v>
      </c>
      <c r="U284" s="48"/>
    </row>
    <row r="285" spans="1:21" x14ac:dyDescent="0.2">
      <c r="A285" s="27" t="s">
        <v>451</v>
      </c>
      <c r="B285" s="28" t="s">
        <v>383</v>
      </c>
      <c r="C285" s="16">
        <f>SUM(D285:N285)</f>
        <v>101.25516999999999</v>
      </c>
      <c r="D285" s="27">
        <v>39.900390000000002</v>
      </c>
      <c r="E285" s="27">
        <v>3.7760000000000002E-2</v>
      </c>
      <c r="F285" s="27">
        <v>3.6510000000000001E-2</v>
      </c>
      <c r="G285" s="27">
        <v>8.3309999999999995E-2</v>
      </c>
      <c r="H285" s="27">
        <v>16.395479999999999</v>
      </c>
      <c r="I285" s="27">
        <v>0.29737000000000002</v>
      </c>
      <c r="J285" s="27">
        <v>44.2059</v>
      </c>
      <c r="K285" s="27">
        <v>2.445E-2</v>
      </c>
      <c r="L285" s="27">
        <v>0.26879999999999998</v>
      </c>
      <c r="M285" s="27">
        <v>0</v>
      </c>
      <c r="N285" s="27">
        <v>5.1999999999999998E-3</v>
      </c>
      <c r="P285" s="27">
        <v>101.2552</v>
      </c>
      <c r="Q285" s="27">
        <v>8205</v>
      </c>
      <c r="R285" s="27">
        <v>25120</v>
      </c>
      <c r="S285" s="27">
        <v>-105</v>
      </c>
      <c r="T285" s="27">
        <v>66</v>
      </c>
      <c r="U285" s="48">
        <v>39735.751550925925</v>
      </c>
    </row>
    <row r="286" spans="1:21" x14ac:dyDescent="0.2">
      <c r="A286" s="27" t="s">
        <v>452</v>
      </c>
      <c r="B286" s="28" t="s">
        <v>383</v>
      </c>
      <c r="C286" s="16">
        <f>SUM(D286:N286)</f>
        <v>100.91341</v>
      </c>
      <c r="D286" s="27">
        <v>39.845260000000003</v>
      </c>
      <c r="E286" s="27">
        <v>0.11946</v>
      </c>
      <c r="F286" s="27">
        <v>9.5820000000000002E-2</v>
      </c>
      <c r="G286" s="27">
        <v>0.22719</v>
      </c>
      <c r="H286" s="27">
        <v>16.015219999999999</v>
      </c>
      <c r="I286" s="27">
        <v>0.25147000000000003</v>
      </c>
      <c r="J286" s="27">
        <v>43.994289999999999</v>
      </c>
      <c r="K286" s="27">
        <v>2.4830000000000001E-2</v>
      </c>
      <c r="L286" s="27">
        <v>0.31407000000000002</v>
      </c>
      <c r="M286" s="27">
        <v>1.9179999999999999E-2</v>
      </c>
      <c r="N286" s="27">
        <v>6.62E-3</v>
      </c>
      <c r="P286" s="27">
        <v>100.9134</v>
      </c>
      <c r="Q286" s="27">
        <v>8224.2999999999993</v>
      </c>
      <c r="R286" s="27">
        <v>25120</v>
      </c>
      <c r="S286" s="27">
        <v>-105</v>
      </c>
      <c r="T286" s="27">
        <v>67</v>
      </c>
      <c r="U286" s="48">
        <v>39735.754756944443</v>
      </c>
    </row>
    <row r="287" spans="1:21" x14ac:dyDescent="0.2">
      <c r="A287" s="27" t="s">
        <v>453</v>
      </c>
      <c r="B287" s="28" t="s">
        <v>383</v>
      </c>
      <c r="C287" s="16">
        <f>SUM(D287:N287)</f>
        <v>100.55579999999999</v>
      </c>
      <c r="D287" s="27">
        <v>40.270510000000002</v>
      </c>
      <c r="E287" s="27">
        <v>3.6490000000000002E-2</v>
      </c>
      <c r="F287" s="27">
        <v>3.7010000000000001E-2</v>
      </c>
      <c r="G287" s="27">
        <v>0.11552</v>
      </c>
      <c r="H287" s="27">
        <v>16.137039999999999</v>
      </c>
      <c r="I287" s="27">
        <v>0.27853</v>
      </c>
      <c r="J287" s="27">
        <v>43.355550000000001</v>
      </c>
      <c r="K287" s="27">
        <v>0</v>
      </c>
      <c r="L287" s="27">
        <v>0.32514999999999999</v>
      </c>
      <c r="M287" s="27">
        <v>0</v>
      </c>
      <c r="N287" s="27">
        <v>0</v>
      </c>
      <c r="P287" s="27">
        <v>100.5558</v>
      </c>
      <c r="Q287" s="27">
        <v>8243.7000000000007</v>
      </c>
      <c r="R287" s="27">
        <v>25120</v>
      </c>
      <c r="S287" s="27">
        <v>-105</v>
      </c>
      <c r="T287" s="27">
        <v>68</v>
      </c>
      <c r="U287" s="48">
        <v>39735.757743055554</v>
      </c>
    </row>
    <row r="288" spans="1:21" x14ac:dyDescent="0.2">
      <c r="A288" s="27" t="s">
        <v>454</v>
      </c>
      <c r="B288" s="28" t="s">
        <v>383</v>
      </c>
      <c r="C288" s="16">
        <f>SUM(D288:N288)</f>
        <v>100.74745</v>
      </c>
      <c r="D288" s="27">
        <v>40.675449999999998</v>
      </c>
      <c r="E288" s="27">
        <v>2.7300000000000001E-2</v>
      </c>
      <c r="F288" s="27">
        <v>5.8020000000000002E-2</v>
      </c>
      <c r="G288" s="27">
        <v>0.10636</v>
      </c>
      <c r="H288" s="27">
        <v>15.78506</v>
      </c>
      <c r="I288" s="27">
        <v>0.25181999999999999</v>
      </c>
      <c r="J288" s="27">
        <v>43.5137</v>
      </c>
      <c r="K288" s="27">
        <v>2.1080000000000002E-2</v>
      </c>
      <c r="L288" s="27">
        <v>0.30013000000000001</v>
      </c>
      <c r="M288" s="27">
        <v>8.5199999999999998E-3</v>
      </c>
      <c r="N288" s="27">
        <v>1.0000000000000001E-5</v>
      </c>
      <c r="P288" s="27">
        <v>100.7475</v>
      </c>
      <c r="Q288" s="27">
        <v>8263</v>
      </c>
      <c r="R288" s="27">
        <v>25120</v>
      </c>
      <c r="S288" s="27">
        <v>-105</v>
      </c>
      <c r="T288" s="27">
        <v>69</v>
      </c>
      <c r="U288" s="48">
        <v>39735.760752314818</v>
      </c>
    </row>
    <row r="289" spans="1:21" x14ac:dyDescent="0.2">
      <c r="B289" s="49" t="s">
        <v>418</v>
      </c>
      <c r="C289" s="27">
        <f t="shared" ref="C289:P289" si="122">COUNT(C285:C288)</f>
        <v>4</v>
      </c>
      <c r="D289" s="27">
        <f t="shared" si="122"/>
        <v>4</v>
      </c>
      <c r="E289" s="27">
        <f t="shared" si="122"/>
        <v>4</v>
      </c>
      <c r="F289" s="27">
        <f t="shared" si="122"/>
        <v>4</v>
      </c>
      <c r="G289" s="27">
        <f t="shared" si="122"/>
        <v>4</v>
      </c>
      <c r="H289" s="27">
        <f t="shared" si="122"/>
        <v>4</v>
      </c>
      <c r="I289" s="27">
        <f t="shared" si="122"/>
        <v>4</v>
      </c>
      <c r="J289" s="27">
        <f t="shared" si="122"/>
        <v>4</v>
      </c>
      <c r="K289" s="27">
        <f t="shared" si="122"/>
        <v>4</v>
      </c>
      <c r="L289" s="27">
        <f t="shared" si="122"/>
        <v>4</v>
      </c>
      <c r="M289" s="27">
        <f t="shared" si="122"/>
        <v>4</v>
      </c>
      <c r="N289" s="27">
        <f t="shared" si="122"/>
        <v>4</v>
      </c>
      <c r="P289" s="27">
        <f t="shared" si="122"/>
        <v>4</v>
      </c>
      <c r="U289" s="48"/>
    </row>
    <row r="290" spans="1:21" x14ac:dyDescent="0.2">
      <c r="B290" s="49" t="s">
        <v>419</v>
      </c>
      <c r="C290" s="16">
        <f t="shared" ref="C290:P290" si="123">AVERAGE(C285:C288)</f>
        <v>100.8679575</v>
      </c>
      <c r="D290" s="16">
        <f t="shared" si="123"/>
        <v>40.172902500000006</v>
      </c>
      <c r="E290" s="16">
        <f t="shared" si="123"/>
        <v>5.5252499999999996E-2</v>
      </c>
      <c r="F290" s="16">
        <f t="shared" si="123"/>
        <v>5.6840000000000002E-2</v>
      </c>
      <c r="G290" s="16">
        <f t="shared" si="123"/>
        <v>0.13309499999999999</v>
      </c>
      <c r="H290" s="16">
        <f t="shared" si="123"/>
        <v>16.083199999999998</v>
      </c>
      <c r="I290" s="16">
        <f t="shared" si="123"/>
        <v>0.26979749999999997</v>
      </c>
      <c r="J290" s="16">
        <f t="shared" si="123"/>
        <v>43.767359999999996</v>
      </c>
      <c r="K290" s="16">
        <f t="shared" si="123"/>
        <v>1.7590000000000001E-2</v>
      </c>
      <c r="L290" s="16">
        <f t="shared" si="123"/>
        <v>0.30203750000000001</v>
      </c>
      <c r="M290" s="16">
        <f t="shared" si="123"/>
        <v>6.9249999999999997E-3</v>
      </c>
      <c r="N290" s="16">
        <f t="shared" si="123"/>
        <v>2.9575000000000001E-3</v>
      </c>
      <c r="O290" s="16"/>
      <c r="P290" s="16">
        <f t="shared" si="123"/>
        <v>100.867975</v>
      </c>
      <c r="U290" s="48"/>
    </row>
    <row r="291" spans="1:21" x14ac:dyDescent="0.2">
      <c r="B291" s="49" t="s">
        <v>787</v>
      </c>
      <c r="C291" s="16">
        <f t="shared" ref="C291:N291" si="124">STDEV(C285:C288)</f>
        <v>0.29662760732103127</v>
      </c>
      <c r="D291" s="16">
        <f t="shared" si="124"/>
        <v>0.38457504004420051</v>
      </c>
      <c r="E291" s="16">
        <f t="shared" si="124"/>
        <v>4.3057962000850283E-2</v>
      </c>
      <c r="F291" s="16">
        <f t="shared" si="124"/>
        <v>2.7853010609268074E-2</v>
      </c>
      <c r="G291" s="16">
        <f t="shared" si="124"/>
        <v>6.4176984711551116E-2</v>
      </c>
      <c r="H291" s="16">
        <f t="shared" si="124"/>
        <v>0.2542480966824856</v>
      </c>
      <c r="I291" s="16">
        <f t="shared" si="124"/>
        <v>2.2327763546759451E-2</v>
      </c>
      <c r="J291" s="16">
        <f t="shared" si="124"/>
        <v>0.39905948938305708</v>
      </c>
      <c r="K291" s="16">
        <f t="shared" si="124"/>
        <v>1.1847157183617228E-2</v>
      </c>
      <c r="L291" s="16">
        <f t="shared" si="124"/>
        <v>2.4408595992668928E-2</v>
      </c>
      <c r="M291" s="16">
        <f t="shared" si="124"/>
        <v>9.1038508335758665E-3</v>
      </c>
      <c r="N291" s="16">
        <f t="shared" si="124"/>
        <v>3.4581919649820858E-3</v>
      </c>
      <c r="O291" s="16"/>
      <c r="P291" s="16">
        <f>STDEV(P285:P288)</f>
        <v>0.29663338062328587</v>
      </c>
      <c r="U291" s="48"/>
    </row>
    <row r="292" spans="1:21" x14ac:dyDescent="0.2">
      <c r="B292" s="26" t="s">
        <v>727</v>
      </c>
      <c r="U292" s="48"/>
    </row>
    <row r="293" spans="1:21" x14ac:dyDescent="0.2">
      <c r="A293" s="27" t="s">
        <v>455</v>
      </c>
      <c r="B293" s="28" t="s">
        <v>384</v>
      </c>
      <c r="C293" s="16">
        <f>SUM(D293:N293)</f>
        <v>100.94601</v>
      </c>
      <c r="D293" s="27">
        <v>40.267960000000002</v>
      </c>
      <c r="E293" s="27">
        <v>6.3500000000000001E-2</v>
      </c>
      <c r="F293" s="27">
        <v>0.10221</v>
      </c>
      <c r="G293" s="27">
        <v>8.8139999999999996E-2</v>
      </c>
      <c r="H293" s="27">
        <v>16.480360000000001</v>
      </c>
      <c r="I293" s="27">
        <v>0.25729000000000002</v>
      </c>
      <c r="J293" s="27">
        <v>43.466180000000001</v>
      </c>
      <c r="K293" s="27">
        <v>0</v>
      </c>
      <c r="L293" s="27">
        <v>0.20247000000000001</v>
      </c>
      <c r="M293" s="27">
        <v>1.554E-2</v>
      </c>
      <c r="N293" s="27">
        <v>2.3600000000000001E-3</v>
      </c>
      <c r="P293" s="27">
        <v>100.946</v>
      </c>
      <c r="Q293" s="27">
        <v>8053</v>
      </c>
      <c r="R293" s="27">
        <v>25096</v>
      </c>
      <c r="S293" s="27">
        <v>-105</v>
      </c>
      <c r="T293" s="27">
        <v>70</v>
      </c>
      <c r="U293" s="48">
        <v>39735.763842592591</v>
      </c>
    </row>
    <row r="294" spans="1:21" x14ac:dyDescent="0.2">
      <c r="A294" s="27" t="s">
        <v>456</v>
      </c>
      <c r="B294" s="28" t="s">
        <v>384</v>
      </c>
      <c r="C294" s="16">
        <f>SUM(D294:N294)</f>
        <v>101.03575000000001</v>
      </c>
      <c r="D294" s="27">
        <v>39.953139999999998</v>
      </c>
      <c r="E294" s="27">
        <v>6.3009999999999997E-2</v>
      </c>
      <c r="F294" s="27">
        <v>2.2100000000000002E-2</v>
      </c>
      <c r="G294" s="27">
        <v>9.5350000000000004E-2</v>
      </c>
      <c r="H294" s="27">
        <v>16.851030000000002</v>
      </c>
      <c r="I294" s="27">
        <v>0.28176000000000001</v>
      </c>
      <c r="J294" s="27">
        <v>43.524970000000003</v>
      </c>
      <c r="K294" s="27">
        <v>3.0100000000000001E-3</v>
      </c>
      <c r="L294" s="27">
        <v>0.23119999999999999</v>
      </c>
      <c r="M294" s="27">
        <v>5.6899999999999997E-3</v>
      </c>
      <c r="N294" s="27">
        <v>4.4900000000000001E-3</v>
      </c>
      <c r="P294" s="27">
        <v>101.03579999999999</v>
      </c>
      <c r="Q294" s="27">
        <v>8031</v>
      </c>
      <c r="R294" s="27">
        <v>25092</v>
      </c>
      <c r="S294" s="27">
        <v>-105</v>
      </c>
      <c r="T294" s="27">
        <v>72</v>
      </c>
      <c r="U294" s="48">
        <v>39735.770057870373</v>
      </c>
    </row>
    <row r="295" spans="1:21" x14ac:dyDescent="0.2">
      <c r="B295" s="49" t="s">
        <v>418</v>
      </c>
      <c r="C295" s="27">
        <f t="shared" ref="C295:P295" si="125">COUNT(C293:C294)</f>
        <v>2</v>
      </c>
      <c r="D295" s="27">
        <f t="shared" si="125"/>
        <v>2</v>
      </c>
      <c r="E295" s="27">
        <f t="shared" si="125"/>
        <v>2</v>
      </c>
      <c r="F295" s="27">
        <f t="shared" si="125"/>
        <v>2</v>
      </c>
      <c r="G295" s="27">
        <f t="shared" si="125"/>
        <v>2</v>
      </c>
      <c r="H295" s="27">
        <f t="shared" si="125"/>
        <v>2</v>
      </c>
      <c r="I295" s="27">
        <f t="shared" si="125"/>
        <v>2</v>
      </c>
      <c r="J295" s="27">
        <f t="shared" si="125"/>
        <v>2</v>
      </c>
      <c r="K295" s="27">
        <f t="shared" si="125"/>
        <v>2</v>
      </c>
      <c r="L295" s="27">
        <f t="shared" si="125"/>
        <v>2</v>
      </c>
      <c r="M295" s="27">
        <f t="shared" si="125"/>
        <v>2</v>
      </c>
      <c r="N295" s="27">
        <f t="shared" si="125"/>
        <v>2</v>
      </c>
      <c r="P295" s="27">
        <f t="shared" si="125"/>
        <v>2</v>
      </c>
      <c r="U295" s="48"/>
    </row>
    <row r="296" spans="1:21" x14ac:dyDescent="0.2">
      <c r="B296" s="49" t="s">
        <v>419</v>
      </c>
      <c r="C296" s="16">
        <f t="shared" ref="C296:P296" si="126">AVERAGE(C293:C294)</f>
        <v>100.99088</v>
      </c>
      <c r="D296" s="16">
        <f t="shared" si="126"/>
        <v>40.110550000000003</v>
      </c>
      <c r="E296" s="16">
        <f t="shared" si="126"/>
        <v>6.3255000000000006E-2</v>
      </c>
      <c r="F296" s="16">
        <f t="shared" si="126"/>
        <v>6.2155000000000002E-2</v>
      </c>
      <c r="G296" s="16">
        <f t="shared" si="126"/>
        <v>9.1744999999999993E-2</v>
      </c>
      <c r="H296" s="16">
        <f t="shared" si="126"/>
        <v>16.665694999999999</v>
      </c>
      <c r="I296" s="16">
        <f t="shared" si="126"/>
        <v>0.26952500000000001</v>
      </c>
      <c r="J296" s="16">
        <f t="shared" si="126"/>
        <v>43.495575000000002</v>
      </c>
      <c r="K296" s="16">
        <f t="shared" si="126"/>
        <v>1.505E-3</v>
      </c>
      <c r="L296" s="16">
        <f t="shared" si="126"/>
        <v>0.216835</v>
      </c>
      <c r="M296" s="16">
        <f t="shared" si="126"/>
        <v>1.0614999999999999E-2</v>
      </c>
      <c r="N296" s="16">
        <f t="shared" si="126"/>
        <v>3.4250000000000001E-3</v>
      </c>
      <c r="O296" s="16"/>
      <c r="P296" s="16">
        <f t="shared" si="126"/>
        <v>100.9909</v>
      </c>
      <c r="U296" s="48"/>
    </row>
    <row r="297" spans="1:21" x14ac:dyDescent="0.2">
      <c r="B297" s="49" t="s">
        <v>787</v>
      </c>
      <c r="C297" s="16">
        <f t="shared" ref="C297:N297" si="127">STDEV(C293:C294)</f>
        <v>6.3455762543685124E-2</v>
      </c>
      <c r="D297" s="16">
        <f t="shared" si="127"/>
        <v>0.22261135685315211</v>
      </c>
      <c r="E297" s="16">
        <f t="shared" si="127"/>
        <v>3.4648232278141131E-4</v>
      </c>
      <c r="F297" s="16">
        <f t="shared" si="127"/>
        <v>5.6646324240854314E-2</v>
      </c>
      <c r="G297" s="16">
        <f t="shared" si="127"/>
        <v>5.0982398923550129E-3</v>
      </c>
      <c r="H297" s="16">
        <f t="shared" si="127"/>
        <v>0.26210327058241795</v>
      </c>
      <c r="I297" s="16">
        <f t="shared" si="127"/>
        <v>1.7302902935634811E-2</v>
      </c>
      <c r="J297" s="16">
        <f t="shared" si="127"/>
        <v>4.157080766595847E-2</v>
      </c>
      <c r="K297" s="16">
        <f t="shared" si="127"/>
        <v>2.1283914113715079E-3</v>
      </c>
      <c r="L297" s="16">
        <f t="shared" si="127"/>
        <v>2.0315177823489496E-2</v>
      </c>
      <c r="M297" s="16">
        <f t="shared" si="127"/>
        <v>6.9650017946874931E-3</v>
      </c>
      <c r="N297" s="16">
        <f t="shared" si="127"/>
        <v>1.5061374439273461E-3</v>
      </c>
      <c r="O297" s="16"/>
      <c r="P297" s="16">
        <f>STDEV(P293:P294)</f>
        <v>6.3498188950549692E-2</v>
      </c>
      <c r="U297" s="48"/>
    </row>
    <row r="298" spans="1:21" s="46" customFormat="1" x14ac:dyDescent="0.2">
      <c r="A298" s="46" t="s">
        <v>413</v>
      </c>
      <c r="B298" s="26" t="s">
        <v>727</v>
      </c>
      <c r="C298" s="46" t="s">
        <v>414</v>
      </c>
      <c r="D298" s="46" t="s">
        <v>4</v>
      </c>
      <c r="E298" s="46" t="s">
        <v>7</v>
      </c>
      <c r="F298" s="46" t="s">
        <v>3</v>
      </c>
      <c r="G298" s="46" t="s">
        <v>8</v>
      </c>
      <c r="H298" s="46" t="s">
        <v>10</v>
      </c>
      <c r="I298" s="46" t="s">
        <v>9</v>
      </c>
      <c r="J298" s="46" t="s">
        <v>2</v>
      </c>
      <c r="K298" s="46" t="s">
        <v>11</v>
      </c>
      <c r="L298" s="46" t="s">
        <v>6</v>
      </c>
      <c r="M298" s="46" t="s">
        <v>1</v>
      </c>
      <c r="N298" s="46" t="s">
        <v>5</v>
      </c>
      <c r="O298" s="46" t="s">
        <v>485</v>
      </c>
      <c r="P298" s="46" t="s">
        <v>12</v>
      </c>
      <c r="Q298" s="46" t="s">
        <v>13</v>
      </c>
      <c r="R298" s="46" t="s">
        <v>14</v>
      </c>
      <c r="S298" s="46" t="s">
        <v>15</v>
      </c>
      <c r="T298" s="46" t="s">
        <v>21</v>
      </c>
      <c r="U298" s="47" t="s">
        <v>22</v>
      </c>
    </row>
    <row r="299" spans="1:21" x14ac:dyDescent="0.2">
      <c r="A299" s="27" t="s">
        <v>457</v>
      </c>
      <c r="B299" s="28" t="s">
        <v>385</v>
      </c>
      <c r="C299" s="16">
        <f>SUM(D299:N299)</f>
        <v>100.49647000000002</v>
      </c>
      <c r="D299" s="27">
        <v>39.900289999999998</v>
      </c>
      <c r="E299" s="27">
        <v>5.1720000000000002E-2</v>
      </c>
      <c r="F299" s="27">
        <v>4.1599999999999998E-2</v>
      </c>
      <c r="G299" s="27">
        <v>5.9420000000000001E-2</v>
      </c>
      <c r="H299" s="27">
        <v>16.59196</v>
      </c>
      <c r="I299" s="27">
        <v>0.28938000000000003</v>
      </c>
      <c r="J299" s="27">
        <v>43.277090000000001</v>
      </c>
      <c r="K299" s="27">
        <v>3.6940000000000001E-2</v>
      </c>
      <c r="L299" s="27">
        <v>0.23721999999999999</v>
      </c>
      <c r="M299" s="27">
        <v>1.014E-2</v>
      </c>
      <c r="N299" s="27">
        <v>7.1000000000000002E-4</v>
      </c>
      <c r="P299" s="27">
        <v>100.4965</v>
      </c>
      <c r="Q299" s="27">
        <v>7405</v>
      </c>
      <c r="R299" s="27">
        <v>24756</v>
      </c>
      <c r="S299" s="27">
        <v>-105</v>
      </c>
      <c r="T299" s="27">
        <v>75</v>
      </c>
      <c r="U299" s="48">
        <v>39735.77915509259</v>
      </c>
    </row>
    <row r="300" spans="1:21" x14ac:dyDescent="0.2">
      <c r="A300" s="27" t="s">
        <v>458</v>
      </c>
      <c r="B300" s="28" t="s">
        <v>385</v>
      </c>
      <c r="C300" s="16">
        <f>SUM(D300:N300)</f>
        <v>100.78154000000001</v>
      </c>
      <c r="D300" s="27">
        <v>39.821170000000002</v>
      </c>
      <c r="E300" s="27">
        <v>7.2580000000000006E-2</v>
      </c>
      <c r="F300" s="27">
        <v>9.7229999999999997E-2</v>
      </c>
      <c r="G300" s="27">
        <v>0.13320000000000001</v>
      </c>
      <c r="H300" s="27">
        <v>16.373650000000001</v>
      </c>
      <c r="I300" s="27">
        <v>0.28449000000000002</v>
      </c>
      <c r="J300" s="27">
        <v>43.696280000000002</v>
      </c>
      <c r="K300" s="27">
        <v>2.2620000000000001E-2</v>
      </c>
      <c r="L300" s="27">
        <v>0.27914</v>
      </c>
      <c r="M300" s="27">
        <v>1.1800000000000001E-3</v>
      </c>
      <c r="N300" s="27">
        <v>0</v>
      </c>
      <c r="P300" s="27">
        <v>100.78149999999999</v>
      </c>
      <c r="Q300" s="27">
        <v>7384.5</v>
      </c>
      <c r="R300" s="27">
        <v>24758.5</v>
      </c>
      <c r="S300" s="27">
        <v>-105</v>
      </c>
      <c r="T300" s="27">
        <v>76</v>
      </c>
      <c r="U300" s="48">
        <v>39735.782337962963</v>
      </c>
    </row>
    <row r="301" spans="1:21" x14ac:dyDescent="0.2">
      <c r="A301" s="27" t="s">
        <v>460</v>
      </c>
      <c r="B301" s="28" t="s">
        <v>385</v>
      </c>
      <c r="C301" s="16">
        <f>SUM(D301:N301)</f>
        <v>101.05714999999999</v>
      </c>
      <c r="D301" s="27">
        <v>39.967289999999998</v>
      </c>
      <c r="E301" s="27">
        <v>7.2459999999999997E-2</v>
      </c>
      <c r="F301" s="27">
        <v>5.6219999999999999E-2</v>
      </c>
      <c r="G301" s="27">
        <v>0.12573999999999999</v>
      </c>
      <c r="H301" s="27">
        <v>16.3398</v>
      </c>
      <c r="I301" s="27">
        <v>0.29099999999999998</v>
      </c>
      <c r="J301" s="27">
        <v>43.955489999999998</v>
      </c>
      <c r="K301" s="27">
        <v>1.358E-2</v>
      </c>
      <c r="L301" s="27">
        <v>0.22750999999999999</v>
      </c>
      <c r="M301" s="27">
        <v>0</v>
      </c>
      <c r="N301" s="27">
        <v>8.0599999999999995E-3</v>
      </c>
      <c r="P301" s="27">
        <v>101.05710000000001</v>
      </c>
      <c r="Q301" s="27">
        <v>7343.5</v>
      </c>
      <c r="R301" s="27">
        <v>24763.5</v>
      </c>
      <c r="S301" s="27">
        <v>-105</v>
      </c>
      <c r="T301" s="27">
        <v>78</v>
      </c>
      <c r="U301" s="48">
        <v>39735.788391203707</v>
      </c>
    </row>
    <row r="302" spans="1:21" x14ac:dyDescent="0.2">
      <c r="A302" s="27" t="s">
        <v>461</v>
      </c>
      <c r="B302" s="28" t="s">
        <v>385</v>
      </c>
      <c r="C302" s="16">
        <f>SUM(D302:N302)</f>
        <v>101.27664999999999</v>
      </c>
      <c r="D302" s="27">
        <v>40.038220000000003</v>
      </c>
      <c r="E302" s="27">
        <v>6.404E-2</v>
      </c>
      <c r="F302" s="27">
        <v>3.2439999999999997E-2</v>
      </c>
      <c r="G302" s="27">
        <v>9.2149999999999996E-2</v>
      </c>
      <c r="H302" s="27">
        <v>16.359760000000001</v>
      </c>
      <c r="I302" s="27">
        <v>0.27839000000000003</v>
      </c>
      <c r="J302" s="27">
        <v>44.158900000000003</v>
      </c>
      <c r="K302" s="27">
        <v>1.1310000000000001E-2</v>
      </c>
      <c r="L302" s="27">
        <v>0.23882999999999999</v>
      </c>
      <c r="M302" s="27">
        <v>0</v>
      </c>
      <c r="N302" s="27">
        <v>2.6099999999999999E-3</v>
      </c>
      <c r="P302" s="27">
        <v>101.2766</v>
      </c>
      <c r="Q302" s="27">
        <v>7323</v>
      </c>
      <c r="R302" s="27">
        <v>24766</v>
      </c>
      <c r="S302" s="27">
        <v>-105</v>
      </c>
      <c r="T302" s="27">
        <v>79</v>
      </c>
      <c r="U302" s="48">
        <v>39735.791400462964</v>
      </c>
    </row>
    <row r="303" spans="1:21" x14ac:dyDescent="0.2">
      <c r="B303" s="49" t="s">
        <v>418</v>
      </c>
      <c r="C303" s="27">
        <f t="shared" ref="C303:P303" si="128">COUNT(C299:C302)</f>
        <v>4</v>
      </c>
      <c r="D303" s="27">
        <f t="shared" si="128"/>
        <v>4</v>
      </c>
      <c r="E303" s="27">
        <f t="shared" si="128"/>
        <v>4</v>
      </c>
      <c r="F303" s="27">
        <f t="shared" si="128"/>
        <v>4</v>
      </c>
      <c r="G303" s="27">
        <f t="shared" si="128"/>
        <v>4</v>
      </c>
      <c r="H303" s="27">
        <f t="shared" si="128"/>
        <v>4</v>
      </c>
      <c r="I303" s="27">
        <f t="shared" si="128"/>
        <v>4</v>
      </c>
      <c r="J303" s="27">
        <f t="shared" si="128"/>
        <v>4</v>
      </c>
      <c r="K303" s="27">
        <f t="shared" si="128"/>
        <v>4</v>
      </c>
      <c r="L303" s="27">
        <f t="shared" si="128"/>
        <v>4</v>
      </c>
      <c r="M303" s="27">
        <f t="shared" si="128"/>
        <v>4</v>
      </c>
      <c r="N303" s="27">
        <f t="shared" si="128"/>
        <v>4</v>
      </c>
      <c r="P303" s="27">
        <f t="shared" si="128"/>
        <v>4</v>
      </c>
      <c r="U303" s="48"/>
    </row>
    <row r="304" spans="1:21" x14ac:dyDescent="0.2">
      <c r="B304" s="49" t="s">
        <v>419</v>
      </c>
      <c r="C304" s="16">
        <f t="shared" ref="C304:P304" si="129">AVERAGE(C299:C302)</f>
        <v>100.9029525</v>
      </c>
      <c r="D304" s="16">
        <f t="shared" si="129"/>
        <v>39.931742499999999</v>
      </c>
      <c r="E304" s="16">
        <f t="shared" si="129"/>
        <v>6.5199999999999994E-2</v>
      </c>
      <c r="F304" s="16">
        <f t="shared" si="129"/>
        <v>5.6872499999999999E-2</v>
      </c>
      <c r="G304" s="16">
        <f t="shared" si="129"/>
        <v>0.1026275</v>
      </c>
      <c r="H304" s="16">
        <f t="shared" si="129"/>
        <v>16.416292499999997</v>
      </c>
      <c r="I304" s="16">
        <f t="shared" si="129"/>
        <v>0.28581500000000004</v>
      </c>
      <c r="J304" s="16">
        <f t="shared" si="129"/>
        <v>43.771940000000001</v>
      </c>
      <c r="K304" s="16">
        <f t="shared" si="129"/>
        <v>2.1112499999999999E-2</v>
      </c>
      <c r="L304" s="16">
        <f t="shared" si="129"/>
        <v>0.24567499999999998</v>
      </c>
      <c r="M304" s="16">
        <f t="shared" si="129"/>
        <v>2.8300000000000001E-3</v>
      </c>
      <c r="N304" s="16">
        <f t="shared" si="129"/>
        <v>2.8449999999999999E-3</v>
      </c>
      <c r="O304" s="16"/>
      <c r="P304" s="16">
        <f t="shared" si="129"/>
        <v>100.90292500000001</v>
      </c>
      <c r="U304" s="48"/>
    </row>
    <row r="305" spans="1:21" x14ac:dyDescent="0.2">
      <c r="B305" s="49" t="s">
        <v>787</v>
      </c>
      <c r="C305" s="16">
        <f t="shared" ref="C305:N305" si="130">STDEV(C299:C302)</f>
        <v>0.33832711413412458</v>
      </c>
      <c r="D305" s="16">
        <f t="shared" si="130"/>
        <v>9.2766050318350252E-2</v>
      </c>
      <c r="E305" s="16">
        <f t="shared" si="130"/>
        <v>9.83578500510599E-3</v>
      </c>
      <c r="F305" s="16">
        <f t="shared" si="130"/>
        <v>2.863185798488577E-2</v>
      </c>
      <c r="G305" s="16">
        <f t="shared" si="130"/>
        <v>3.3889681197477629E-2</v>
      </c>
      <c r="H305" s="16">
        <f t="shared" si="130"/>
        <v>0.11793286151450716</v>
      </c>
      <c r="I305" s="16">
        <f t="shared" si="130"/>
        <v>5.6709699346760645E-3</v>
      </c>
      <c r="J305" s="16">
        <f t="shared" si="130"/>
        <v>0.38036368657728964</v>
      </c>
      <c r="K305" s="16">
        <f t="shared" si="130"/>
        <v>1.1627695028107109E-2</v>
      </c>
      <c r="L305" s="16">
        <f t="shared" si="130"/>
        <v>2.2863467949256231E-2</v>
      </c>
      <c r="M305" s="16">
        <f t="shared" si="130"/>
        <v>4.9049770641665588E-3</v>
      </c>
      <c r="N305" s="16">
        <f t="shared" si="130"/>
        <v>3.6470855944621496E-3</v>
      </c>
      <c r="O305" s="16"/>
      <c r="P305" s="16">
        <f>STDEV(P299:P302)</f>
        <v>0.33829387988355458</v>
      </c>
      <c r="U305" s="48"/>
    </row>
    <row r="306" spans="1:21" x14ac:dyDescent="0.2">
      <c r="B306" s="26" t="s">
        <v>727</v>
      </c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U306" s="48"/>
    </row>
    <row r="307" spans="1:21" x14ac:dyDescent="0.2">
      <c r="A307" s="27" t="s">
        <v>462</v>
      </c>
      <c r="B307" s="28" t="s">
        <v>387</v>
      </c>
      <c r="C307" s="16">
        <f>SUM(D307:N307)</f>
        <v>100.53052</v>
      </c>
      <c r="D307" s="27">
        <v>38.757249999999999</v>
      </c>
      <c r="E307" s="27">
        <v>2.274E-2</v>
      </c>
      <c r="F307" s="27">
        <v>6.1019999999999998E-2</v>
      </c>
      <c r="G307" s="27">
        <v>0.17097999999999999</v>
      </c>
      <c r="H307" s="27">
        <v>19.513829999999999</v>
      </c>
      <c r="I307" s="27">
        <v>0.65417000000000003</v>
      </c>
      <c r="J307" s="27">
        <v>41.082439999999998</v>
      </c>
      <c r="K307" s="27">
        <v>2.6950000000000002E-2</v>
      </c>
      <c r="L307" s="27">
        <v>0.21634999999999999</v>
      </c>
      <c r="M307" s="27">
        <v>9.0699999999999999E-3</v>
      </c>
      <c r="N307" s="27">
        <v>1.5720000000000001E-2</v>
      </c>
      <c r="P307" s="27">
        <v>100.5305</v>
      </c>
      <c r="Q307" s="27">
        <v>7032</v>
      </c>
      <c r="R307" s="27">
        <v>24754</v>
      </c>
      <c r="S307" s="27">
        <v>-106</v>
      </c>
      <c r="T307" s="27">
        <v>80</v>
      </c>
      <c r="U307" s="48">
        <v>39735.79451388889</v>
      </c>
    </row>
    <row r="308" spans="1:21" x14ac:dyDescent="0.2">
      <c r="A308" s="27" t="s">
        <v>463</v>
      </c>
      <c r="B308" s="28" t="s">
        <v>387</v>
      </c>
      <c r="C308" s="16">
        <f>SUM(D308:N308)</f>
        <v>100.19832</v>
      </c>
      <c r="D308" s="27">
        <v>39.500019999999999</v>
      </c>
      <c r="E308" s="27">
        <v>2.8410000000000001E-2</v>
      </c>
      <c r="F308" s="27">
        <v>8.251E-2</v>
      </c>
      <c r="G308" s="27">
        <v>0.20335</v>
      </c>
      <c r="H308" s="27">
        <v>16.681789999999999</v>
      </c>
      <c r="I308" s="27">
        <v>0.36358000000000001</v>
      </c>
      <c r="J308" s="27">
        <v>43.050739999999998</v>
      </c>
      <c r="K308" s="27">
        <v>2.0279999999999999E-2</v>
      </c>
      <c r="L308" s="27">
        <v>0.25935999999999998</v>
      </c>
      <c r="M308" s="27">
        <v>8.2799999999999992E-3</v>
      </c>
      <c r="N308" s="27">
        <v>0</v>
      </c>
      <c r="P308" s="27">
        <v>100.1983</v>
      </c>
      <c r="Q308" s="27">
        <v>7051</v>
      </c>
      <c r="R308" s="27">
        <v>24748</v>
      </c>
      <c r="S308" s="27">
        <v>-106</v>
      </c>
      <c r="T308" s="27">
        <v>81</v>
      </c>
      <c r="U308" s="48">
        <v>39735.797708333332</v>
      </c>
    </row>
    <row r="309" spans="1:21" x14ac:dyDescent="0.2">
      <c r="B309" s="49" t="s">
        <v>418</v>
      </c>
      <c r="C309" s="27">
        <f t="shared" ref="C309:N309" si="131">COUNT(C307:C308)</f>
        <v>2</v>
      </c>
      <c r="D309" s="27">
        <f t="shared" si="131"/>
        <v>2</v>
      </c>
      <c r="E309" s="27">
        <f t="shared" si="131"/>
        <v>2</v>
      </c>
      <c r="F309" s="27">
        <f t="shared" si="131"/>
        <v>2</v>
      </c>
      <c r="G309" s="27">
        <f t="shared" si="131"/>
        <v>2</v>
      </c>
      <c r="H309" s="27">
        <f t="shared" si="131"/>
        <v>2</v>
      </c>
      <c r="I309" s="27">
        <f t="shared" si="131"/>
        <v>2</v>
      </c>
      <c r="J309" s="27">
        <f t="shared" si="131"/>
        <v>2</v>
      </c>
      <c r="K309" s="27">
        <f t="shared" si="131"/>
        <v>2</v>
      </c>
      <c r="L309" s="27">
        <f t="shared" si="131"/>
        <v>2</v>
      </c>
      <c r="M309" s="27">
        <f t="shared" si="131"/>
        <v>2</v>
      </c>
      <c r="N309" s="27">
        <f t="shared" si="131"/>
        <v>2</v>
      </c>
      <c r="P309" s="27">
        <f>COUNT(P307:P308)</f>
        <v>2</v>
      </c>
      <c r="U309" s="48"/>
    </row>
    <row r="310" spans="1:21" x14ac:dyDescent="0.2">
      <c r="B310" s="49" t="s">
        <v>419</v>
      </c>
      <c r="C310" s="16">
        <f t="shared" ref="C310:N310" si="132">AVERAGE(C307:C308)</f>
        <v>100.36442</v>
      </c>
      <c r="D310" s="16">
        <f t="shared" si="132"/>
        <v>39.128635000000003</v>
      </c>
      <c r="E310" s="16">
        <f t="shared" si="132"/>
        <v>2.5575000000000001E-2</v>
      </c>
      <c r="F310" s="16">
        <f t="shared" si="132"/>
        <v>7.1764999999999995E-2</v>
      </c>
      <c r="G310" s="16">
        <f t="shared" si="132"/>
        <v>0.187165</v>
      </c>
      <c r="H310" s="16">
        <f t="shared" si="132"/>
        <v>18.097809999999999</v>
      </c>
      <c r="I310" s="16">
        <f t="shared" si="132"/>
        <v>0.50887499999999997</v>
      </c>
      <c r="J310" s="16">
        <f t="shared" si="132"/>
        <v>42.066589999999998</v>
      </c>
      <c r="K310" s="16">
        <f t="shared" si="132"/>
        <v>2.3615000000000001E-2</v>
      </c>
      <c r="L310" s="16">
        <f t="shared" si="132"/>
        <v>0.23785499999999998</v>
      </c>
      <c r="M310" s="16">
        <f t="shared" si="132"/>
        <v>8.6749999999999987E-3</v>
      </c>
      <c r="N310" s="16">
        <f t="shared" si="132"/>
        <v>7.8600000000000007E-3</v>
      </c>
      <c r="O310" s="16"/>
      <c r="P310" s="16">
        <f>AVERAGE(P307:P308)</f>
        <v>100.3644</v>
      </c>
      <c r="U310" s="48"/>
    </row>
    <row r="311" spans="1:21" x14ac:dyDescent="0.2">
      <c r="B311" s="49" t="s">
        <v>787</v>
      </c>
      <c r="C311" s="16">
        <f t="shared" ref="C311:N311" si="133">STDEV(C307:C308)</f>
        <v>0.23490087271017127</v>
      </c>
      <c r="D311" s="16">
        <f t="shared" si="133"/>
        <v>0.52521770386193201</v>
      </c>
      <c r="E311" s="16">
        <f t="shared" si="133"/>
        <v>4.0092954493277256E-3</v>
      </c>
      <c r="F311" s="16">
        <f t="shared" si="133"/>
        <v>1.5195724727698956E-2</v>
      </c>
      <c r="G311" s="16">
        <f t="shared" si="133"/>
        <v>2.2889046507008549E-2</v>
      </c>
      <c r="H311" s="16">
        <f t="shared" si="133"/>
        <v>2.0025546885915495</v>
      </c>
      <c r="I311" s="16">
        <f t="shared" si="133"/>
        <v>0.20547815954499907</v>
      </c>
      <c r="J311" s="16">
        <f t="shared" si="133"/>
        <v>1.391798277409481</v>
      </c>
      <c r="K311" s="16">
        <f t="shared" si="133"/>
        <v>4.7164022305142741E-3</v>
      </c>
      <c r="L311" s="16">
        <f t="shared" si="133"/>
        <v>3.0412662658833405E-2</v>
      </c>
      <c r="M311" s="16">
        <f t="shared" si="133"/>
        <v>5.5861435713737309E-4</v>
      </c>
      <c r="N311" s="16">
        <f t="shared" si="133"/>
        <v>1.1115718600252528E-2</v>
      </c>
      <c r="O311" s="16"/>
      <c r="P311" s="16">
        <f>STDEV(P307:P308)</f>
        <v>0.23490087271017127</v>
      </c>
      <c r="U311" s="48"/>
    </row>
    <row r="312" spans="1:21" x14ac:dyDescent="0.2">
      <c r="B312" s="49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U312" s="48"/>
    </row>
    <row r="313" spans="1:21" x14ac:dyDescent="0.2">
      <c r="B313" s="51" t="s">
        <v>465</v>
      </c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U313" s="48"/>
    </row>
    <row r="314" spans="1:21" x14ac:dyDescent="0.2">
      <c r="B314" s="49" t="s">
        <v>418</v>
      </c>
      <c r="C314" s="61">
        <f t="shared" ref="C314:N314" si="134">COUNT(C307:C308,C299:C302,C293:C294,C285:C288,C277:C280)</f>
        <v>16</v>
      </c>
      <c r="D314" s="61">
        <f t="shared" si="134"/>
        <v>16</v>
      </c>
      <c r="E314" s="61">
        <f t="shared" si="134"/>
        <v>16</v>
      </c>
      <c r="F314" s="61">
        <f t="shared" si="134"/>
        <v>16</v>
      </c>
      <c r="G314" s="61">
        <f t="shared" si="134"/>
        <v>16</v>
      </c>
      <c r="H314" s="61">
        <f t="shared" si="134"/>
        <v>16</v>
      </c>
      <c r="I314" s="61">
        <f t="shared" si="134"/>
        <v>16</v>
      </c>
      <c r="J314" s="61">
        <f t="shared" si="134"/>
        <v>16</v>
      </c>
      <c r="K314" s="61">
        <f t="shared" si="134"/>
        <v>16</v>
      </c>
      <c r="L314" s="61">
        <f t="shared" si="134"/>
        <v>16</v>
      </c>
      <c r="M314" s="61">
        <f t="shared" si="134"/>
        <v>16</v>
      </c>
      <c r="N314" s="61">
        <f t="shared" si="134"/>
        <v>16</v>
      </c>
      <c r="O314" s="61"/>
      <c r="P314" s="61">
        <f>COUNT(P307:P308,P299:P302,P293:P294,P285:P288,P277:P280)</f>
        <v>16</v>
      </c>
      <c r="U314" s="48"/>
    </row>
    <row r="315" spans="1:21" x14ac:dyDescent="0.2">
      <c r="B315" s="49" t="s">
        <v>419</v>
      </c>
      <c r="C315" s="16">
        <f t="shared" ref="C315:N315" si="135">AVERAGE(C307:C308,C299:C302,C293:C294,C285:C288,C277:C280)</f>
        <v>100.803658125</v>
      </c>
      <c r="D315" s="16">
        <f t="shared" si="135"/>
        <v>39.981759375000003</v>
      </c>
      <c r="E315" s="16">
        <f t="shared" si="135"/>
        <v>5.9101875000000012E-2</v>
      </c>
      <c r="F315" s="16">
        <f t="shared" si="135"/>
        <v>5.5539999999999999E-2</v>
      </c>
      <c r="G315" s="16">
        <f t="shared" si="135"/>
        <v>0.11611249999999999</v>
      </c>
      <c r="H315" s="16">
        <f t="shared" si="135"/>
        <v>16.611049999999999</v>
      </c>
      <c r="I315" s="16">
        <f t="shared" si="135"/>
        <v>0.30333812499999996</v>
      </c>
      <c r="J315" s="16">
        <f t="shared" si="135"/>
        <v>43.396193125000003</v>
      </c>
      <c r="K315" s="16">
        <f t="shared" si="135"/>
        <v>1.4953750000000002E-2</v>
      </c>
      <c r="L315" s="16">
        <f t="shared" si="135"/>
        <v>0.25674625000000001</v>
      </c>
      <c r="M315" s="16">
        <f t="shared" si="135"/>
        <v>5.9724999999999995E-3</v>
      </c>
      <c r="N315" s="16">
        <f t="shared" si="135"/>
        <v>2.8906250000000004E-3</v>
      </c>
      <c r="O315" s="16"/>
      <c r="P315" s="16">
        <f>AVERAGE(P307:P308,P299:P302,P293:P294,P285:P288,P277:P280)</f>
        <v>100.80365625</v>
      </c>
      <c r="U315" s="48"/>
    </row>
    <row r="316" spans="1:21" x14ac:dyDescent="0.2">
      <c r="B316" s="49" t="s">
        <v>787</v>
      </c>
      <c r="C316" s="16">
        <f t="shared" ref="C316:N316" si="136">STDEV(C307:C308,C299:C302,C293:C294,C285:C288,C277:C280)</f>
        <v>0.34204264163441739</v>
      </c>
      <c r="D316" s="16">
        <f t="shared" si="136"/>
        <v>0.43241180866497686</v>
      </c>
      <c r="E316" s="16">
        <f t="shared" si="136"/>
        <v>2.8590453002998478E-2</v>
      </c>
      <c r="F316" s="16">
        <f t="shared" si="136"/>
        <v>2.7491772587448789E-2</v>
      </c>
      <c r="G316" s="16">
        <f t="shared" si="136"/>
        <v>4.7744858222290985E-2</v>
      </c>
      <c r="H316" s="16">
        <f t="shared" si="136"/>
        <v>0.8411128854955594</v>
      </c>
      <c r="I316" s="16">
        <f t="shared" si="136"/>
        <v>9.7353257176720581E-2</v>
      </c>
      <c r="J316" s="16">
        <f t="shared" si="136"/>
        <v>0.72748881336387849</v>
      </c>
      <c r="K316" s="16">
        <f t="shared" si="136"/>
        <v>1.1271786533938023E-2</v>
      </c>
      <c r="L316" s="16">
        <f t="shared" si="136"/>
        <v>4.1156171003467558E-2</v>
      </c>
      <c r="M316" s="16">
        <f t="shared" si="136"/>
        <v>5.8588150110182972E-3</v>
      </c>
      <c r="N316" s="16">
        <f t="shared" si="136"/>
        <v>4.3399070170530921E-3</v>
      </c>
      <c r="O316" s="16"/>
      <c r="P316" s="16">
        <f>STDEV(P307:P308,P299:P302,P293:P294,P285:P288,P277:P280)</f>
        <v>0.34204847603568234</v>
      </c>
      <c r="U316" s="48"/>
    </row>
    <row r="317" spans="1:21" x14ac:dyDescent="0.2">
      <c r="B317" s="49" t="s">
        <v>563</v>
      </c>
      <c r="C317" s="16"/>
      <c r="D317" s="16">
        <f>D315/D$11</f>
        <v>0.66542773028894409</v>
      </c>
      <c r="E317" s="16">
        <f t="shared" ref="E317:N317" si="137">E315/E$11</f>
        <v>7.3970916959954368E-4</v>
      </c>
      <c r="F317" s="16">
        <f t="shared" si="137"/>
        <v>5.447165826086138E-4</v>
      </c>
      <c r="G317" s="16">
        <f t="shared" si="137"/>
        <v>7.639472808115259E-4</v>
      </c>
      <c r="H317" s="16">
        <f t="shared" si="137"/>
        <v>0.23120225926420807</v>
      </c>
      <c r="I317" s="16">
        <f t="shared" si="137"/>
        <v>4.2761381866265186E-3</v>
      </c>
      <c r="J317" s="16">
        <f t="shared" si="137"/>
        <v>1.0767110569813718</v>
      </c>
      <c r="K317" s="16">
        <f t="shared" si="137"/>
        <v>2.0015888228255081E-4</v>
      </c>
      <c r="L317" s="16">
        <f t="shared" si="137"/>
        <v>4.5782631411891003E-3</v>
      </c>
      <c r="M317" s="16">
        <f t="shared" si="137"/>
        <v>9.6363377624722195E-5</v>
      </c>
      <c r="N317" s="16">
        <f t="shared" si="137"/>
        <v>3.0684932815588403E-5</v>
      </c>
      <c r="O317" s="16"/>
      <c r="P317" s="16">
        <f>SUM(D317:N317)</f>
        <v>1.9845710280880822</v>
      </c>
      <c r="Q317" s="28" t="s">
        <v>564</v>
      </c>
      <c r="U317" s="48"/>
    </row>
    <row r="318" spans="1:21" x14ac:dyDescent="0.2">
      <c r="B318" s="49" t="s">
        <v>565</v>
      </c>
      <c r="C318" s="16"/>
      <c r="D318" s="17">
        <f t="shared" ref="D318:N318" si="138">D317*D$9*D$7</f>
        <v>2.6617109211557763</v>
      </c>
      <c r="E318" s="17">
        <f t="shared" si="138"/>
        <v>2.9588366783981747E-3</v>
      </c>
      <c r="F318" s="17">
        <f t="shared" si="138"/>
        <v>3.2682994956516826E-3</v>
      </c>
      <c r="G318" s="17">
        <f t="shared" si="138"/>
        <v>4.5836836848691552E-3</v>
      </c>
      <c r="H318" s="17">
        <f t="shared" si="138"/>
        <v>0.46240451852841613</v>
      </c>
      <c r="I318" s="17">
        <f t="shared" si="138"/>
        <v>8.5522763732530371E-3</v>
      </c>
      <c r="J318" s="17">
        <f t="shared" si="138"/>
        <v>2.1534221139627436</v>
      </c>
      <c r="K318" s="17">
        <f t="shared" si="138"/>
        <v>4.0031776456510163E-4</v>
      </c>
      <c r="L318" s="17">
        <f t="shared" si="138"/>
        <v>9.1565262823782006E-3</v>
      </c>
      <c r="M318" s="17">
        <f t="shared" si="138"/>
        <v>1.9272675524944439E-4</v>
      </c>
      <c r="N318" s="17">
        <f t="shared" si="138"/>
        <v>6.1369865631176807E-5</v>
      </c>
      <c r="O318" s="17"/>
      <c r="P318" s="16">
        <f>SUM(D318:N318)</f>
        <v>5.3067115905469313</v>
      </c>
      <c r="Q318" s="28" t="s">
        <v>564</v>
      </c>
      <c r="R318" s="27">
        <f>(2*Q319)/P318</f>
        <v>1.5075249264065409</v>
      </c>
      <c r="S318" s="18" t="s">
        <v>566</v>
      </c>
      <c r="U318" s="48"/>
    </row>
    <row r="319" spans="1:21" x14ac:dyDescent="0.2">
      <c r="B319" s="49" t="s">
        <v>428</v>
      </c>
      <c r="D319" s="52">
        <f t="shared" ref="D319:N319" si="139">$R318*D317*D$7</f>
        <v>1.0031488901327119</v>
      </c>
      <c r="E319" s="52">
        <f t="shared" si="139"/>
        <v>1.1151300114627955E-3</v>
      </c>
      <c r="F319" s="52">
        <f t="shared" si="139"/>
        <v>1.6423476522189459E-3</v>
      </c>
      <c r="G319" s="52">
        <f t="shared" si="139"/>
        <v>2.3033391365677451E-3</v>
      </c>
      <c r="H319" s="52">
        <f t="shared" si="139"/>
        <v>0.34854316888230125</v>
      </c>
      <c r="I319" s="52">
        <f t="shared" si="139"/>
        <v>6.4463849050983421E-3</v>
      </c>
      <c r="J319" s="52">
        <f t="shared" si="139"/>
        <v>1.6231687569369515</v>
      </c>
      <c r="K319" s="52">
        <f t="shared" si="139"/>
        <v>3.0174450428261789E-4</v>
      </c>
      <c r="L319" s="52">
        <f t="shared" si="139"/>
        <v>6.9018458049908771E-3</v>
      </c>
      <c r="M319" s="52">
        <f t="shared" si="139"/>
        <v>2.9054038752399005E-4</v>
      </c>
      <c r="N319" s="52">
        <f t="shared" si="139"/>
        <v>9.2516602169219117E-5</v>
      </c>
      <c r="O319" s="52"/>
      <c r="P319" s="52">
        <f>SUM(D319:N319)</f>
        <v>2.9939546649562794</v>
      </c>
      <c r="Q319" s="27">
        <v>4</v>
      </c>
      <c r="R319" s="28" t="s">
        <v>567</v>
      </c>
    </row>
    <row r="320" spans="1:21" s="53" customFormat="1" x14ac:dyDescent="0.2">
      <c r="B320" s="54"/>
      <c r="C320" s="54" t="s">
        <v>429</v>
      </c>
      <c r="D320" s="55">
        <f>J319/(SUM(H319:L319))</f>
        <v>0.81756820058443391</v>
      </c>
      <c r="G320" s="54" t="s">
        <v>681</v>
      </c>
      <c r="H320" s="76">
        <f>J319+H319+I319+L319+G319</f>
        <v>1.9873634956659099</v>
      </c>
      <c r="U320" s="56"/>
    </row>
    <row r="321" spans="1:21" s="58" customFormat="1" ht="10.8" thickBot="1" x14ac:dyDescent="0.25">
      <c r="B321" s="59"/>
      <c r="U321" s="60"/>
    </row>
    <row r="322" spans="1:21" x14ac:dyDescent="0.2">
      <c r="A322" s="26" t="s">
        <v>585</v>
      </c>
    </row>
    <row r="323" spans="1:21" s="46" customFormat="1" x14ac:dyDescent="0.2">
      <c r="B323" s="26" t="s">
        <v>727</v>
      </c>
      <c r="C323" s="46" t="s">
        <v>414</v>
      </c>
      <c r="D323" s="46" t="s">
        <v>4</v>
      </c>
      <c r="E323" s="46" t="s">
        <v>7</v>
      </c>
      <c r="F323" s="46" t="s">
        <v>3</v>
      </c>
      <c r="G323" s="46" t="s">
        <v>8</v>
      </c>
      <c r="H323" s="46" t="s">
        <v>10</v>
      </c>
      <c r="I323" s="46" t="s">
        <v>9</v>
      </c>
      <c r="J323" s="46" t="s">
        <v>2</v>
      </c>
      <c r="K323" s="46" t="s">
        <v>11</v>
      </c>
      <c r="L323" s="46" t="s">
        <v>6</v>
      </c>
      <c r="M323" s="46" t="s">
        <v>1</v>
      </c>
      <c r="N323" s="46" t="s">
        <v>5</v>
      </c>
      <c r="O323" s="46" t="s">
        <v>485</v>
      </c>
      <c r="P323" s="46" t="s">
        <v>12</v>
      </c>
      <c r="Q323" s="46" t="s">
        <v>13</v>
      </c>
      <c r="R323" s="46" t="s">
        <v>14</v>
      </c>
      <c r="S323" s="46" t="s">
        <v>15</v>
      </c>
      <c r="T323" s="46" t="s">
        <v>21</v>
      </c>
      <c r="U323" s="47" t="s">
        <v>22</v>
      </c>
    </row>
    <row r="324" spans="1:21" x14ac:dyDescent="0.2">
      <c r="A324" s="27" t="s">
        <v>466</v>
      </c>
      <c r="B324" s="28" t="s">
        <v>183</v>
      </c>
      <c r="C324" s="16">
        <f t="shared" ref="C324:C335" si="140">SUM(D324:N324)</f>
        <v>101.12146000000001</v>
      </c>
      <c r="D324" s="27">
        <v>41.881880000000002</v>
      </c>
      <c r="E324" s="27">
        <v>3.6020000000000003E-2</v>
      </c>
      <c r="F324" s="27">
        <v>0.10308</v>
      </c>
      <c r="G324" s="27">
        <v>0.17186999999999999</v>
      </c>
      <c r="H324" s="27">
        <v>5.8353200000000003</v>
      </c>
      <c r="I324" s="27">
        <v>0.14509</v>
      </c>
      <c r="J324" s="27">
        <v>52.630470000000003</v>
      </c>
      <c r="K324" s="27">
        <v>5.3899999999999998E-3</v>
      </c>
      <c r="L324" s="27">
        <v>0.30847000000000002</v>
      </c>
      <c r="M324" s="27">
        <v>0</v>
      </c>
      <c r="N324" s="27">
        <v>3.8700000000000002E-3</v>
      </c>
      <c r="P324" s="27">
        <v>101.1215</v>
      </c>
      <c r="Q324" s="27">
        <v>19831</v>
      </c>
      <c r="R324" s="27">
        <v>24274</v>
      </c>
      <c r="S324" s="27">
        <v>-104</v>
      </c>
      <c r="T324" s="27">
        <v>129</v>
      </c>
      <c r="U324" s="48">
        <v>39728.234074074076</v>
      </c>
    </row>
    <row r="325" spans="1:21" x14ac:dyDescent="0.2">
      <c r="A325" s="27" t="s">
        <v>467</v>
      </c>
      <c r="B325" s="28" t="s">
        <v>183</v>
      </c>
      <c r="C325" s="16">
        <f t="shared" si="140"/>
        <v>101.57764999999999</v>
      </c>
      <c r="D325" s="27">
        <v>41.936689999999999</v>
      </c>
      <c r="E325" s="27">
        <v>2.588E-2</v>
      </c>
      <c r="F325" s="27">
        <v>9.1619999999999993E-2</v>
      </c>
      <c r="G325" s="27">
        <v>0.15908</v>
      </c>
      <c r="H325" s="27">
        <v>6.3721300000000003</v>
      </c>
      <c r="I325" s="27">
        <v>0.17057</v>
      </c>
      <c r="J325" s="27">
        <v>52.502870000000001</v>
      </c>
      <c r="K325" s="27">
        <v>0</v>
      </c>
      <c r="L325" s="27">
        <v>0.31833</v>
      </c>
      <c r="M325" s="27">
        <v>0</v>
      </c>
      <c r="N325" s="27">
        <v>4.8000000000000001E-4</v>
      </c>
      <c r="P325" s="27">
        <v>101.57769999999999</v>
      </c>
      <c r="Q325" s="27">
        <v>19841.3</v>
      </c>
      <c r="R325" s="27">
        <v>24274</v>
      </c>
      <c r="S325" s="27">
        <v>-104</v>
      </c>
      <c r="T325" s="27">
        <v>130</v>
      </c>
      <c r="U325" s="48">
        <v>39728.237280092595</v>
      </c>
    </row>
    <row r="326" spans="1:21" x14ac:dyDescent="0.2">
      <c r="A326" s="27" t="s">
        <v>468</v>
      </c>
      <c r="B326" s="28" t="s">
        <v>183</v>
      </c>
      <c r="C326" s="16">
        <f t="shared" si="140"/>
        <v>101.37595</v>
      </c>
      <c r="D326" s="27">
        <v>41.785249999999998</v>
      </c>
      <c r="E326" s="27">
        <v>8.6700000000000006E-3</v>
      </c>
      <c r="F326" s="27">
        <v>7.3080000000000006E-2</v>
      </c>
      <c r="G326" s="27">
        <v>0.12916</v>
      </c>
      <c r="H326" s="27">
        <v>7.1149899999999997</v>
      </c>
      <c r="I326" s="27">
        <v>0.19564999999999999</v>
      </c>
      <c r="J326" s="27">
        <v>51.797910000000002</v>
      </c>
      <c r="K326" s="27">
        <v>2.1909999999999999E-2</v>
      </c>
      <c r="L326" s="27">
        <v>0.24546000000000001</v>
      </c>
      <c r="M326" s="27">
        <v>0</v>
      </c>
      <c r="N326" s="27">
        <v>3.8700000000000002E-3</v>
      </c>
      <c r="P326" s="27">
        <v>101.3759</v>
      </c>
      <c r="Q326" s="27">
        <v>19851.5</v>
      </c>
      <c r="R326" s="27">
        <v>24274</v>
      </c>
      <c r="S326" s="27">
        <v>-104</v>
      </c>
      <c r="T326" s="27">
        <v>131</v>
      </c>
      <c r="U326" s="48">
        <v>39728.240324074075</v>
      </c>
    </row>
    <row r="327" spans="1:21" x14ac:dyDescent="0.2">
      <c r="A327" s="27" t="s">
        <v>469</v>
      </c>
      <c r="B327" s="28" t="s">
        <v>183</v>
      </c>
      <c r="C327" s="16">
        <f t="shared" si="140"/>
        <v>100.88846000000001</v>
      </c>
      <c r="D327" s="27">
        <v>41.614089999999997</v>
      </c>
      <c r="E327" s="27">
        <v>1.984E-2</v>
      </c>
      <c r="F327" s="27">
        <v>6.4380000000000007E-2</v>
      </c>
      <c r="G327" s="27">
        <v>0.11731999999999999</v>
      </c>
      <c r="H327" s="27">
        <v>8.4325899999999994</v>
      </c>
      <c r="I327" s="27">
        <v>0.24106</v>
      </c>
      <c r="J327" s="27">
        <v>50.154620000000001</v>
      </c>
      <c r="K327" s="27">
        <v>2.3E-3</v>
      </c>
      <c r="L327" s="27">
        <v>0.23166999999999999</v>
      </c>
      <c r="M327" s="27">
        <v>1.035E-2</v>
      </c>
      <c r="N327" s="27">
        <v>2.4000000000000001E-4</v>
      </c>
      <c r="P327" s="27">
        <v>100.88849999999999</v>
      </c>
      <c r="Q327" s="27">
        <v>19861.8</v>
      </c>
      <c r="R327" s="27">
        <v>24274</v>
      </c>
      <c r="S327" s="27">
        <v>-104</v>
      </c>
      <c r="T327" s="27">
        <v>132</v>
      </c>
      <c r="U327" s="48">
        <v>39728.243344907409</v>
      </c>
    </row>
    <row r="328" spans="1:21" x14ac:dyDescent="0.2">
      <c r="A328" s="27" t="s">
        <v>470</v>
      </c>
      <c r="B328" s="28" t="s">
        <v>183</v>
      </c>
      <c r="C328" s="16">
        <f t="shared" si="140"/>
        <v>100.93013999999999</v>
      </c>
      <c r="D328" s="27">
        <v>41.10848</v>
      </c>
      <c r="E328" s="27">
        <v>2.8160000000000001E-2</v>
      </c>
      <c r="F328" s="27">
        <v>5.2359999999999997E-2</v>
      </c>
      <c r="G328" s="27">
        <v>0.12806999999999999</v>
      </c>
      <c r="H328" s="27">
        <v>10.830439999999999</v>
      </c>
      <c r="I328" s="27">
        <v>0.28414</v>
      </c>
      <c r="J328" s="27">
        <v>48.241410000000002</v>
      </c>
      <c r="K328" s="27">
        <v>0</v>
      </c>
      <c r="L328" s="27">
        <v>0.23630999999999999</v>
      </c>
      <c r="M328" s="27">
        <v>2.077E-2</v>
      </c>
      <c r="N328" s="27">
        <v>0</v>
      </c>
      <c r="P328" s="27">
        <v>100.9301</v>
      </c>
      <c r="Q328" s="27">
        <v>19872</v>
      </c>
      <c r="R328" s="27">
        <v>24274</v>
      </c>
      <c r="S328" s="27">
        <v>-104</v>
      </c>
      <c r="T328" s="27">
        <v>133</v>
      </c>
      <c r="U328" s="48">
        <v>39728.246377314812</v>
      </c>
    </row>
    <row r="329" spans="1:21" x14ac:dyDescent="0.2">
      <c r="B329" s="49" t="s">
        <v>418</v>
      </c>
      <c r="C329" s="27">
        <f t="shared" ref="C329:P329" si="141">COUNT(C324:C328)</f>
        <v>5</v>
      </c>
      <c r="D329" s="27">
        <f t="shared" si="141"/>
        <v>5</v>
      </c>
      <c r="E329" s="27">
        <f t="shared" si="141"/>
        <v>5</v>
      </c>
      <c r="F329" s="27">
        <f t="shared" si="141"/>
        <v>5</v>
      </c>
      <c r="G329" s="27">
        <f t="shared" si="141"/>
        <v>5</v>
      </c>
      <c r="H329" s="27">
        <f t="shared" si="141"/>
        <v>5</v>
      </c>
      <c r="I329" s="27">
        <f t="shared" si="141"/>
        <v>5</v>
      </c>
      <c r="J329" s="27">
        <f t="shared" si="141"/>
        <v>5</v>
      </c>
      <c r="K329" s="27">
        <f t="shared" si="141"/>
        <v>5</v>
      </c>
      <c r="L329" s="27">
        <f t="shared" si="141"/>
        <v>5</v>
      </c>
      <c r="M329" s="27">
        <f t="shared" si="141"/>
        <v>5</v>
      </c>
      <c r="N329" s="27">
        <f t="shared" si="141"/>
        <v>5</v>
      </c>
      <c r="P329" s="27">
        <f t="shared" si="141"/>
        <v>5</v>
      </c>
      <c r="U329" s="48"/>
    </row>
    <row r="330" spans="1:21" x14ac:dyDescent="0.2">
      <c r="B330" s="49" t="s">
        <v>419</v>
      </c>
      <c r="C330" s="16">
        <f t="shared" ref="C330:P330" si="142">AVERAGE(C324:C328)</f>
        <v>101.178732</v>
      </c>
      <c r="D330" s="16">
        <f t="shared" si="142"/>
        <v>41.665278000000001</v>
      </c>
      <c r="E330" s="16">
        <f t="shared" si="142"/>
        <v>2.3714000000000002E-2</v>
      </c>
      <c r="F330" s="16">
        <f t="shared" si="142"/>
        <v>7.6904E-2</v>
      </c>
      <c r="G330" s="16">
        <f t="shared" si="142"/>
        <v>0.1411</v>
      </c>
      <c r="H330" s="16">
        <f t="shared" si="142"/>
        <v>7.7170940000000003</v>
      </c>
      <c r="I330" s="16">
        <f t="shared" si="142"/>
        <v>0.20730200000000001</v>
      </c>
      <c r="J330" s="16">
        <f t="shared" si="142"/>
        <v>51.065455999999998</v>
      </c>
      <c r="K330" s="16">
        <f t="shared" si="142"/>
        <v>5.9199999999999999E-3</v>
      </c>
      <c r="L330" s="16">
        <f t="shared" si="142"/>
        <v>0.26804800000000001</v>
      </c>
      <c r="M330" s="16">
        <f t="shared" si="142"/>
        <v>6.2240000000000004E-3</v>
      </c>
      <c r="N330" s="16">
        <f t="shared" si="142"/>
        <v>1.6920000000000004E-3</v>
      </c>
      <c r="O330" s="16"/>
      <c r="P330" s="16">
        <f t="shared" si="142"/>
        <v>101.17874</v>
      </c>
      <c r="U330" s="48"/>
    </row>
    <row r="331" spans="1:21" x14ac:dyDescent="0.2">
      <c r="B331" s="49" t="s">
        <v>787</v>
      </c>
      <c r="C331" s="16">
        <f t="shared" ref="C331:N331" si="143">STDEV(C324:C328)</f>
        <v>0.29468899227829598</v>
      </c>
      <c r="D331" s="16">
        <f t="shared" si="143"/>
        <v>0.33452145113579784</v>
      </c>
      <c r="E331" s="16">
        <f t="shared" si="143"/>
        <v>1.0213054391317027E-2</v>
      </c>
      <c r="F331" s="16">
        <f t="shared" si="143"/>
        <v>2.0467200101626015E-2</v>
      </c>
      <c r="G331" s="16">
        <f t="shared" si="143"/>
        <v>2.3172754475892478E-2</v>
      </c>
      <c r="H331" s="16">
        <f t="shared" si="143"/>
        <v>1.9948301066080787</v>
      </c>
      <c r="I331" s="16">
        <f t="shared" si="143"/>
        <v>5.567544943689276E-2</v>
      </c>
      <c r="J331" s="16">
        <f t="shared" si="143"/>
        <v>1.8612344504870955</v>
      </c>
      <c r="K331" s="16">
        <f t="shared" si="143"/>
        <v>9.2081241303535854E-3</v>
      </c>
      <c r="L331" s="16">
        <f t="shared" si="143"/>
        <v>4.1842248027561653E-2</v>
      </c>
      <c r="M331" s="16">
        <f t="shared" si="143"/>
        <v>9.2847256286871498E-3</v>
      </c>
      <c r="N331" s="16">
        <f t="shared" si="143"/>
        <v>1.995462352438652E-3</v>
      </c>
      <c r="O331" s="16"/>
      <c r="P331" s="16">
        <f>STDEV(P324:P328)</f>
        <v>0.29469419403849867</v>
      </c>
      <c r="U331" s="48"/>
    </row>
    <row r="332" spans="1:21" x14ac:dyDescent="0.2">
      <c r="C332" s="16"/>
      <c r="U332" s="48"/>
    </row>
    <row r="333" spans="1:21" x14ac:dyDescent="0.2">
      <c r="A333" s="27" t="s">
        <v>471</v>
      </c>
      <c r="B333" s="28" t="s">
        <v>189</v>
      </c>
      <c r="C333" s="16">
        <f t="shared" si="140"/>
        <v>100.82655999999997</v>
      </c>
      <c r="D333" s="27">
        <v>41.453699999999998</v>
      </c>
      <c r="E333" s="27">
        <v>3.4110000000000001E-2</v>
      </c>
      <c r="F333" s="27">
        <v>6.9629999999999997E-2</v>
      </c>
      <c r="G333" s="27">
        <v>0.11369</v>
      </c>
      <c r="H333" s="27">
        <v>9.5339299999999998</v>
      </c>
      <c r="I333" s="27">
        <v>0.30732999999999999</v>
      </c>
      <c r="J333" s="27">
        <v>49.033819999999999</v>
      </c>
      <c r="K333" s="27">
        <v>0</v>
      </c>
      <c r="L333" s="27">
        <v>0.26122000000000001</v>
      </c>
      <c r="M333" s="27">
        <v>1.409E-2</v>
      </c>
      <c r="N333" s="27">
        <v>5.0400000000000002E-3</v>
      </c>
      <c r="P333" s="27">
        <v>100.8266</v>
      </c>
      <c r="Q333" s="27">
        <v>19788</v>
      </c>
      <c r="R333" s="27">
        <v>24236.3</v>
      </c>
      <c r="S333" s="27">
        <v>-104</v>
      </c>
      <c r="T333" s="27">
        <v>135</v>
      </c>
      <c r="U333" s="48">
        <v>39728.252696759257</v>
      </c>
    </row>
    <row r="334" spans="1:21" x14ac:dyDescent="0.2">
      <c r="A334" s="27" t="s">
        <v>472</v>
      </c>
      <c r="B334" s="28" t="s">
        <v>189</v>
      </c>
      <c r="C334" s="16">
        <f t="shared" si="140"/>
        <v>100.9927</v>
      </c>
      <c r="D334" s="27">
        <v>41.452959999999997</v>
      </c>
      <c r="E334" s="27">
        <v>2.222E-2</v>
      </c>
      <c r="F334" s="27">
        <v>5.7389999999999997E-2</v>
      </c>
      <c r="G334" s="27">
        <v>0.13644999999999999</v>
      </c>
      <c r="H334" s="27">
        <v>10.166119999999999</v>
      </c>
      <c r="I334" s="27">
        <v>0.37531999999999999</v>
      </c>
      <c r="J334" s="27">
        <v>48.554470000000002</v>
      </c>
      <c r="K334" s="27">
        <v>0</v>
      </c>
      <c r="L334" s="27">
        <v>0.22777</v>
      </c>
      <c r="M334" s="27">
        <v>0</v>
      </c>
      <c r="N334" s="27">
        <v>0</v>
      </c>
      <c r="P334" s="27">
        <v>100.9927</v>
      </c>
      <c r="Q334" s="27">
        <v>19785</v>
      </c>
      <c r="R334" s="27">
        <v>24226.7</v>
      </c>
      <c r="S334" s="27">
        <v>-104</v>
      </c>
      <c r="T334" s="27">
        <v>136</v>
      </c>
      <c r="U334" s="48">
        <v>39728.255740740744</v>
      </c>
    </row>
    <row r="335" spans="1:21" x14ac:dyDescent="0.2">
      <c r="A335" s="27" t="s">
        <v>473</v>
      </c>
      <c r="B335" s="28" t="s">
        <v>189</v>
      </c>
      <c r="C335" s="16">
        <f t="shared" si="140"/>
        <v>100.9897</v>
      </c>
      <c r="D335" s="27">
        <v>41.177610000000001</v>
      </c>
      <c r="E335" s="27">
        <v>2.3390000000000001E-2</v>
      </c>
      <c r="F335" s="27">
        <v>4.9869999999999998E-2</v>
      </c>
      <c r="G335" s="27">
        <v>0.1275</v>
      </c>
      <c r="H335" s="27">
        <v>10.927759999999999</v>
      </c>
      <c r="I335" s="27">
        <v>0.39394000000000001</v>
      </c>
      <c r="J335" s="27">
        <v>48.03445</v>
      </c>
      <c r="K335" s="27">
        <v>3.3210000000000003E-2</v>
      </c>
      <c r="L335" s="27">
        <v>0.21461</v>
      </c>
      <c r="M335" s="27">
        <v>2.33E-3</v>
      </c>
      <c r="N335" s="27">
        <v>5.0299999999999997E-3</v>
      </c>
      <c r="P335" s="27">
        <v>100.9897</v>
      </c>
      <c r="Q335" s="27">
        <v>19782</v>
      </c>
      <c r="R335" s="27">
        <v>24217</v>
      </c>
      <c r="S335" s="27">
        <v>-104</v>
      </c>
      <c r="T335" s="27">
        <v>137</v>
      </c>
      <c r="U335" s="48">
        <v>39728.25880787037</v>
      </c>
    </row>
    <row r="336" spans="1:21" x14ac:dyDescent="0.2">
      <c r="B336" s="49" t="s">
        <v>418</v>
      </c>
      <c r="C336" s="27">
        <f t="shared" ref="C336:P336" si="144">COUNT(C333:C335)</f>
        <v>3</v>
      </c>
      <c r="D336" s="27">
        <f t="shared" si="144"/>
        <v>3</v>
      </c>
      <c r="E336" s="27">
        <f t="shared" si="144"/>
        <v>3</v>
      </c>
      <c r="F336" s="27">
        <f t="shared" si="144"/>
        <v>3</v>
      </c>
      <c r="G336" s="27">
        <f t="shared" si="144"/>
        <v>3</v>
      </c>
      <c r="H336" s="27">
        <f t="shared" si="144"/>
        <v>3</v>
      </c>
      <c r="I336" s="27">
        <f t="shared" si="144"/>
        <v>3</v>
      </c>
      <c r="J336" s="27">
        <f t="shared" si="144"/>
        <v>3</v>
      </c>
      <c r="K336" s="27">
        <f t="shared" si="144"/>
        <v>3</v>
      </c>
      <c r="L336" s="27">
        <f t="shared" si="144"/>
        <v>3</v>
      </c>
      <c r="M336" s="27">
        <f t="shared" si="144"/>
        <v>3</v>
      </c>
      <c r="N336" s="27">
        <f t="shared" si="144"/>
        <v>3</v>
      </c>
      <c r="P336" s="27">
        <f t="shared" si="144"/>
        <v>3</v>
      </c>
      <c r="U336" s="48"/>
    </row>
    <row r="337" spans="1:21" x14ac:dyDescent="0.2">
      <c r="B337" s="49" t="s">
        <v>419</v>
      </c>
      <c r="C337" s="16">
        <f t="shared" ref="C337:P337" si="145">AVERAGE(C333:C335)</f>
        <v>100.93631999999998</v>
      </c>
      <c r="D337" s="16">
        <f t="shared" si="145"/>
        <v>41.361423333333327</v>
      </c>
      <c r="E337" s="16">
        <f t="shared" si="145"/>
        <v>2.6573333333333338E-2</v>
      </c>
      <c r="F337" s="16">
        <f t="shared" si="145"/>
        <v>5.8963333333333333E-2</v>
      </c>
      <c r="G337" s="16">
        <f t="shared" si="145"/>
        <v>0.12587999999999999</v>
      </c>
      <c r="H337" s="16">
        <f t="shared" si="145"/>
        <v>10.209269999999998</v>
      </c>
      <c r="I337" s="16">
        <f t="shared" si="145"/>
        <v>0.35886333333333331</v>
      </c>
      <c r="J337" s="16">
        <f t="shared" si="145"/>
        <v>48.540913333333329</v>
      </c>
      <c r="K337" s="16">
        <f t="shared" si="145"/>
        <v>1.1070000000000002E-2</v>
      </c>
      <c r="L337" s="16">
        <f t="shared" si="145"/>
        <v>0.23453333333333334</v>
      </c>
      <c r="M337" s="16">
        <f t="shared" si="145"/>
        <v>5.4733333333333335E-3</v>
      </c>
      <c r="N337" s="16">
        <f t="shared" si="145"/>
        <v>3.3566666666666662E-3</v>
      </c>
      <c r="O337" s="16"/>
      <c r="P337" s="16">
        <f t="shared" si="145"/>
        <v>100.93633333333332</v>
      </c>
      <c r="U337" s="48"/>
    </row>
    <row r="338" spans="1:21" x14ac:dyDescent="0.2">
      <c r="B338" s="49" t="s">
        <v>787</v>
      </c>
      <c r="C338" s="16">
        <f t="shared" ref="C338:N338" si="146">STDEV(C333:C335)</f>
        <v>9.5066782842394337E-2</v>
      </c>
      <c r="D338" s="16">
        <f t="shared" si="146"/>
        <v>0.15918744621776126</v>
      </c>
      <c r="E338" s="16">
        <f t="shared" si="146"/>
        <v>6.5531086770580158E-3</v>
      </c>
      <c r="F338" s="16">
        <f t="shared" si="146"/>
        <v>9.9735115848598333E-3</v>
      </c>
      <c r="G338" s="16">
        <f t="shared" si="146"/>
        <v>1.1466154542827333E-2</v>
      </c>
      <c r="H338" s="16">
        <f t="shared" si="146"/>
        <v>0.69791615477792146</v>
      </c>
      <c r="I338" s="16">
        <f t="shared" si="146"/>
        <v>4.5589904949817087E-2</v>
      </c>
      <c r="J338" s="16">
        <f t="shared" si="146"/>
        <v>0.49982290527078976</v>
      </c>
      <c r="K338" s="16">
        <f t="shared" si="146"/>
        <v>1.9173802439787474E-2</v>
      </c>
      <c r="L338" s="16">
        <f t="shared" si="146"/>
        <v>2.4029773892680174E-2</v>
      </c>
      <c r="M338" s="16">
        <f t="shared" si="146"/>
        <v>7.5526441286037933E-3</v>
      </c>
      <c r="N338" s="16">
        <f t="shared" si="146"/>
        <v>2.9069629053934168E-3</v>
      </c>
      <c r="O338" s="16"/>
      <c r="P338" s="16">
        <f>STDEV(P333:P335)</f>
        <v>9.504369170720034E-2</v>
      </c>
      <c r="U338" s="48"/>
    </row>
    <row r="339" spans="1:21" x14ac:dyDescent="0.2">
      <c r="B339" s="49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U339" s="48"/>
    </row>
    <row r="340" spans="1:21" x14ac:dyDescent="0.2">
      <c r="B340" s="51" t="s">
        <v>474</v>
      </c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U340" s="48"/>
    </row>
    <row r="341" spans="1:21" x14ac:dyDescent="0.2">
      <c r="B341" s="49" t="s">
        <v>418</v>
      </c>
      <c r="C341" s="61">
        <f>COUNT(C333:C335,C324:C328)</f>
        <v>8</v>
      </c>
      <c r="D341" s="61">
        <f t="shared" ref="D341:P341" si="147">COUNT(D333:D335,D324:D328)</f>
        <v>8</v>
      </c>
      <c r="E341" s="61">
        <f t="shared" si="147"/>
        <v>8</v>
      </c>
      <c r="F341" s="61">
        <f t="shared" si="147"/>
        <v>8</v>
      </c>
      <c r="G341" s="61">
        <f t="shared" si="147"/>
        <v>8</v>
      </c>
      <c r="H341" s="61">
        <f t="shared" si="147"/>
        <v>8</v>
      </c>
      <c r="I341" s="61">
        <f t="shared" si="147"/>
        <v>8</v>
      </c>
      <c r="J341" s="61">
        <f t="shared" si="147"/>
        <v>8</v>
      </c>
      <c r="K341" s="61">
        <f t="shared" si="147"/>
        <v>8</v>
      </c>
      <c r="L341" s="61">
        <f t="shared" si="147"/>
        <v>8</v>
      </c>
      <c r="M341" s="61">
        <f t="shared" si="147"/>
        <v>8</v>
      </c>
      <c r="N341" s="61">
        <f t="shared" si="147"/>
        <v>8</v>
      </c>
      <c r="O341" s="61"/>
      <c r="P341" s="61">
        <f t="shared" si="147"/>
        <v>8</v>
      </c>
      <c r="U341" s="48"/>
    </row>
    <row r="342" spans="1:21" x14ac:dyDescent="0.2">
      <c r="B342" s="49" t="s">
        <v>419</v>
      </c>
      <c r="C342" s="16">
        <f>AVERAGE(C333:C335,C324:C328)</f>
        <v>101.0878275</v>
      </c>
      <c r="D342" s="16">
        <f t="shared" ref="D342:P342" si="148">AVERAGE(D333:D335,D324:D328)</f>
        <v>41.551332499999994</v>
      </c>
      <c r="E342" s="16">
        <f t="shared" si="148"/>
        <v>2.4786250000000003E-2</v>
      </c>
      <c r="F342" s="16">
        <f t="shared" si="148"/>
        <v>7.0176249999999996E-2</v>
      </c>
      <c r="G342" s="16">
        <f t="shared" si="148"/>
        <v>0.1353925</v>
      </c>
      <c r="H342" s="16">
        <f t="shared" si="148"/>
        <v>8.6516599999999997</v>
      </c>
      <c r="I342" s="16">
        <f t="shared" si="148"/>
        <v>0.26413749999999997</v>
      </c>
      <c r="J342" s="16">
        <f t="shared" si="148"/>
        <v>50.118752499999999</v>
      </c>
      <c r="K342" s="16">
        <f t="shared" si="148"/>
        <v>7.8512500000000006E-3</v>
      </c>
      <c r="L342" s="16">
        <f t="shared" si="148"/>
        <v>0.25547999999999998</v>
      </c>
      <c r="M342" s="16">
        <f t="shared" si="148"/>
        <v>5.9424999999999999E-3</v>
      </c>
      <c r="N342" s="16">
        <f t="shared" si="148"/>
        <v>2.3162500000000002E-3</v>
      </c>
      <c r="O342" s="16"/>
      <c r="P342" s="16">
        <f t="shared" si="148"/>
        <v>101.08783750000001</v>
      </c>
      <c r="U342" s="48"/>
    </row>
    <row r="343" spans="1:21" x14ac:dyDescent="0.2">
      <c r="B343" s="49" t="s">
        <v>787</v>
      </c>
      <c r="C343" s="16">
        <f t="shared" ref="C343:N343" si="149">STDEV(C333:C335,C324:C328)</f>
        <v>0.26066494732565548</v>
      </c>
      <c r="D343" s="16">
        <f t="shared" si="149"/>
        <v>0.30970355658966137</v>
      </c>
      <c r="E343" s="16">
        <f t="shared" si="149"/>
        <v>8.6059944847430951E-3</v>
      </c>
      <c r="F343" s="16">
        <f t="shared" si="149"/>
        <v>1.8815148105031959E-2</v>
      </c>
      <c r="G343" s="16">
        <f t="shared" si="149"/>
        <v>2.0160755194188525E-2</v>
      </c>
      <c r="H343" s="16">
        <f t="shared" si="149"/>
        <v>2.019090223456379</v>
      </c>
      <c r="I343" s="16">
        <f t="shared" si="149"/>
        <v>9.2293183736859657E-2</v>
      </c>
      <c r="J343" s="16">
        <f t="shared" si="149"/>
        <v>1.9385704410411746</v>
      </c>
      <c r="K343" s="16">
        <f t="shared" si="149"/>
        <v>1.2672564784379118E-2</v>
      </c>
      <c r="L343" s="16">
        <f t="shared" si="149"/>
        <v>3.8292141304898095E-2</v>
      </c>
      <c r="M343" s="16">
        <f t="shared" si="149"/>
        <v>8.1061348020231832E-3</v>
      </c>
      <c r="N343" s="16">
        <f t="shared" si="149"/>
        <v>2.3306708874730221E-3</v>
      </c>
      <c r="O343" s="16"/>
      <c r="P343" s="16">
        <f>STDEV(P333:P335,P324:P328)</f>
        <v>0.26066457339160681</v>
      </c>
      <c r="U343" s="48"/>
    </row>
    <row r="344" spans="1:21" x14ac:dyDescent="0.2">
      <c r="B344" s="49" t="s">
        <v>563</v>
      </c>
      <c r="C344" s="16"/>
      <c r="D344" s="16">
        <f>D342/D$11</f>
        <v>0.69155057976875811</v>
      </c>
      <c r="E344" s="16">
        <f t="shared" ref="E344:N344" si="150">E342/E$11</f>
        <v>3.102205540008111E-4</v>
      </c>
      <c r="F344" s="16">
        <f t="shared" si="150"/>
        <v>6.8826372128713966E-4</v>
      </c>
      <c r="G344" s="16">
        <f t="shared" si="150"/>
        <v>8.9079756457982151E-4</v>
      </c>
      <c r="H344" s="16">
        <f t="shared" si="150"/>
        <v>0.12041883796543737</v>
      </c>
      <c r="I344" s="16">
        <f t="shared" si="150"/>
        <v>3.7235294781032286E-3</v>
      </c>
      <c r="J344" s="16">
        <f t="shared" si="150"/>
        <v>1.2435057338652851</v>
      </c>
      <c r="K344" s="16">
        <f t="shared" si="150"/>
        <v>1.0509052408398408E-4</v>
      </c>
      <c r="L344" s="16">
        <f t="shared" si="150"/>
        <v>4.5556835486827603E-3</v>
      </c>
      <c r="M344" s="16">
        <f t="shared" si="150"/>
        <v>9.587934224109028E-5</v>
      </c>
      <c r="N344" s="16">
        <f t="shared" si="150"/>
        <v>2.4587753732880133E-5</v>
      </c>
      <c r="O344" s="16"/>
      <c r="P344" s="16">
        <f>SUM(D344:O344)</f>
        <v>2.0658692040861926</v>
      </c>
      <c r="Q344" s="28" t="s">
        <v>564</v>
      </c>
      <c r="U344" s="48"/>
    </row>
    <row r="345" spans="1:21" x14ac:dyDescent="0.2">
      <c r="B345" s="49" t="s">
        <v>565</v>
      </c>
      <c r="C345" s="16"/>
      <c r="D345" s="17">
        <f t="shared" ref="D345:N345" si="151">D344*D$9*D$7</f>
        <v>2.7662023190750324</v>
      </c>
      <c r="E345" s="17">
        <f t="shared" si="151"/>
        <v>1.2408822160032444E-3</v>
      </c>
      <c r="F345" s="17">
        <f t="shared" si="151"/>
        <v>4.1295823277228381E-3</v>
      </c>
      <c r="G345" s="17">
        <f t="shared" si="151"/>
        <v>5.3447853874789286E-3</v>
      </c>
      <c r="H345" s="17">
        <f t="shared" si="151"/>
        <v>0.24083767593087474</v>
      </c>
      <c r="I345" s="17">
        <f t="shared" si="151"/>
        <v>7.4470589562064572E-3</v>
      </c>
      <c r="J345" s="17">
        <f t="shared" si="151"/>
        <v>2.4870114677305701</v>
      </c>
      <c r="K345" s="17">
        <f t="shared" si="151"/>
        <v>2.1018104816796816E-4</v>
      </c>
      <c r="L345" s="17">
        <f t="shared" si="151"/>
        <v>9.1113670973655206E-3</v>
      </c>
      <c r="M345" s="17">
        <f t="shared" si="151"/>
        <v>1.9175868448218056E-4</v>
      </c>
      <c r="N345" s="17">
        <f t="shared" si="151"/>
        <v>4.9175507465760266E-5</v>
      </c>
      <c r="O345" s="17"/>
      <c r="P345" s="16">
        <f>SUM(D345:O345)</f>
        <v>5.5217762539613711</v>
      </c>
      <c r="Q345" s="28" t="s">
        <v>564</v>
      </c>
      <c r="R345" s="27">
        <f>(2*Q346)/P345</f>
        <v>1.4488091570644011</v>
      </c>
      <c r="S345" s="18" t="s">
        <v>566</v>
      </c>
      <c r="U345" s="48"/>
    </row>
    <row r="346" spans="1:21" x14ac:dyDescent="0.2">
      <c r="B346" s="49" t="s">
        <v>428</v>
      </c>
      <c r="D346" s="52">
        <f t="shared" ref="D346:N346" si="152">$R345*D344*D$7</f>
        <v>1.0019248125421722</v>
      </c>
      <c r="E346" s="52">
        <f t="shared" si="152"/>
        <v>4.4945037934596664E-4</v>
      </c>
      <c r="F346" s="52">
        <f t="shared" si="152"/>
        <v>1.9943255637520575E-3</v>
      </c>
      <c r="G346" s="52">
        <f t="shared" si="152"/>
        <v>2.5811913373078249E-3</v>
      </c>
      <c r="H346" s="52">
        <f t="shared" si="152"/>
        <v>0.17446391512738002</v>
      </c>
      <c r="I346" s="52">
        <f t="shared" si="152"/>
        <v>5.3946836044751877E-3</v>
      </c>
      <c r="J346" s="52">
        <f t="shared" si="152"/>
        <v>1.8016024940861131</v>
      </c>
      <c r="K346" s="52">
        <f t="shared" si="152"/>
        <v>1.5225611361357311E-4</v>
      </c>
      <c r="L346" s="52">
        <f t="shared" si="152"/>
        <v>6.6003160420192294E-3</v>
      </c>
      <c r="M346" s="52">
        <f t="shared" si="152"/>
        <v>2.7782173802440644E-4</v>
      </c>
      <c r="N346" s="52">
        <f t="shared" si="152"/>
        <v>7.1245925519682296E-5</v>
      </c>
      <c r="O346" s="52"/>
      <c r="P346" s="52">
        <f>SUM(D346:O346)</f>
        <v>2.9955125124597233</v>
      </c>
      <c r="Q346" s="27">
        <v>4</v>
      </c>
      <c r="R346" s="28" t="s">
        <v>567</v>
      </c>
    </row>
    <row r="347" spans="1:21" s="53" customFormat="1" x14ac:dyDescent="0.2">
      <c r="C347" s="54" t="s">
        <v>429</v>
      </c>
      <c r="D347" s="55">
        <f>J346/(SUM(H346:L346))</f>
        <v>0.90614128945242622</v>
      </c>
      <c r="U347" s="56"/>
    </row>
    <row r="348" spans="1:21" s="46" customFormat="1" x14ac:dyDescent="0.2">
      <c r="A348" s="46" t="s">
        <v>413</v>
      </c>
      <c r="B348" s="47" t="s">
        <v>18</v>
      </c>
      <c r="C348" s="46" t="s">
        <v>414</v>
      </c>
      <c r="D348" s="46" t="s">
        <v>4</v>
      </c>
      <c r="E348" s="46" t="s">
        <v>7</v>
      </c>
      <c r="F348" s="46" t="s">
        <v>3</v>
      </c>
      <c r="G348" s="46" t="s">
        <v>8</v>
      </c>
      <c r="H348" s="46" t="s">
        <v>10</v>
      </c>
      <c r="I348" s="46" t="s">
        <v>9</v>
      </c>
      <c r="J348" s="46" t="s">
        <v>2</v>
      </c>
      <c r="K348" s="46" t="s">
        <v>11</v>
      </c>
      <c r="L348" s="46" t="s">
        <v>6</v>
      </c>
      <c r="M348" s="46" t="s">
        <v>1</v>
      </c>
      <c r="N348" s="46" t="s">
        <v>5</v>
      </c>
      <c r="O348" s="46" t="s">
        <v>485</v>
      </c>
      <c r="P348" s="46" t="s">
        <v>12</v>
      </c>
      <c r="Q348" s="46" t="s">
        <v>13</v>
      </c>
      <c r="R348" s="46" t="s">
        <v>14</v>
      </c>
      <c r="S348" s="46" t="s">
        <v>15</v>
      </c>
      <c r="T348" s="46" t="s">
        <v>21</v>
      </c>
      <c r="U348" s="47" t="s">
        <v>22</v>
      </c>
    </row>
    <row r="349" spans="1:21" x14ac:dyDescent="0.2">
      <c r="A349" s="27" t="s">
        <v>476</v>
      </c>
      <c r="B349" s="28" t="s">
        <v>194</v>
      </c>
      <c r="C349" s="16">
        <f>SUM(D349:N349)</f>
        <v>101.26035999999999</v>
      </c>
      <c r="D349" s="27">
        <v>58.877609999999997</v>
      </c>
      <c r="E349" s="27">
        <v>0.13886000000000001</v>
      </c>
      <c r="F349" s="27">
        <v>1.01766</v>
      </c>
      <c r="G349" s="27">
        <v>1.0250999999999999</v>
      </c>
      <c r="H349" s="27">
        <v>2.3613400000000002</v>
      </c>
      <c r="I349" s="27">
        <v>0.22972000000000001</v>
      </c>
      <c r="J349" s="27">
        <v>37.253509999999999</v>
      </c>
      <c r="K349" s="27">
        <v>0</v>
      </c>
      <c r="L349" s="27">
        <v>0.35655999999999999</v>
      </c>
      <c r="M349" s="27">
        <v>0</v>
      </c>
      <c r="N349" s="27">
        <v>0</v>
      </c>
      <c r="P349" s="27">
        <v>101.2604</v>
      </c>
      <c r="Q349" s="27">
        <v>19759</v>
      </c>
      <c r="R349" s="27">
        <v>24207.7</v>
      </c>
      <c r="S349" s="27">
        <v>-104</v>
      </c>
      <c r="T349" s="27">
        <v>139</v>
      </c>
      <c r="U349" s="48">
        <v>39728.265162037038</v>
      </c>
    </row>
    <row r="350" spans="1:21" x14ac:dyDescent="0.2">
      <c r="A350" s="27" t="s">
        <v>477</v>
      </c>
      <c r="B350" s="28" t="s">
        <v>194</v>
      </c>
      <c r="C350" s="16">
        <f>SUM(D350:N350)</f>
        <v>101.01104000000001</v>
      </c>
      <c r="D350" s="27">
        <v>58.918109999999999</v>
      </c>
      <c r="E350" s="27">
        <v>0.12384000000000001</v>
      </c>
      <c r="F350" s="27">
        <v>1.0045599999999999</v>
      </c>
      <c r="G350" s="27">
        <v>1.02993</v>
      </c>
      <c r="H350" s="27">
        <v>2.3385400000000001</v>
      </c>
      <c r="I350" s="27">
        <v>0.22975000000000001</v>
      </c>
      <c r="J350" s="27">
        <v>36.990740000000002</v>
      </c>
      <c r="K350" s="27">
        <v>0</v>
      </c>
      <c r="L350" s="27">
        <v>0.36924000000000001</v>
      </c>
      <c r="M350" s="27">
        <v>3.8999999999999998E-3</v>
      </c>
      <c r="N350" s="27">
        <v>2.4299999999999999E-3</v>
      </c>
      <c r="P350" s="27">
        <v>101.011</v>
      </c>
      <c r="Q350" s="27">
        <v>19749</v>
      </c>
      <c r="R350" s="27">
        <v>24201.3</v>
      </c>
      <c r="S350" s="27">
        <v>-104</v>
      </c>
      <c r="T350" s="27">
        <v>140</v>
      </c>
      <c r="U350" s="48">
        <v>39728.268229166664</v>
      </c>
    </row>
    <row r="351" spans="1:21" x14ac:dyDescent="0.2">
      <c r="A351" s="27" t="s">
        <v>478</v>
      </c>
      <c r="B351" s="28" t="s">
        <v>194</v>
      </c>
      <c r="C351" s="16">
        <f>SUM(D351:N351)</f>
        <v>101.51853000000001</v>
      </c>
      <c r="D351" s="27">
        <v>59.085189999999997</v>
      </c>
      <c r="E351" s="27">
        <v>0.12384000000000001</v>
      </c>
      <c r="F351" s="27">
        <v>0.95791999999999999</v>
      </c>
      <c r="G351" s="27">
        <v>1.0405599999999999</v>
      </c>
      <c r="H351" s="27">
        <v>2.4361299999999999</v>
      </c>
      <c r="I351" s="27">
        <v>0.24490999999999999</v>
      </c>
      <c r="J351" s="27">
        <v>37.241210000000002</v>
      </c>
      <c r="K351" s="27">
        <v>1.6930000000000001E-2</v>
      </c>
      <c r="L351" s="27">
        <v>0.37184</v>
      </c>
      <c r="M351" s="27">
        <v>0</v>
      </c>
      <c r="N351" s="27">
        <v>0</v>
      </c>
      <c r="P351" s="27">
        <v>101.51860000000001</v>
      </c>
      <c r="Q351" s="27">
        <v>19739</v>
      </c>
      <c r="R351" s="27">
        <v>24195</v>
      </c>
      <c r="S351" s="27">
        <v>-104</v>
      </c>
      <c r="T351" s="27">
        <v>141</v>
      </c>
      <c r="U351" s="48">
        <v>39728.271249999998</v>
      </c>
    </row>
    <row r="352" spans="1:21" x14ac:dyDescent="0.2">
      <c r="B352" s="49" t="s">
        <v>418</v>
      </c>
      <c r="C352" s="27">
        <f t="shared" ref="C352:P352" si="153">COUNT(C349:C351)</f>
        <v>3</v>
      </c>
      <c r="D352" s="27">
        <f t="shared" si="153"/>
        <v>3</v>
      </c>
      <c r="E352" s="27">
        <f t="shared" si="153"/>
        <v>3</v>
      </c>
      <c r="F352" s="27">
        <f t="shared" si="153"/>
        <v>3</v>
      </c>
      <c r="G352" s="27">
        <f t="shared" si="153"/>
        <v>3</v>
      </c>
      <c r="H352" s="27">
        <f t="shared" si="153"/>
        <v>3</v>
      </c>
      <c r="I352" s="27">
        <f t="shared" si="153"/>
        <v>3</v>
      </c>
      <c r="J352" s="27">
        <f t="shared" si="153"/>
        <v>3</v>
      </c>
      <c r="K352" s="27">
        <f t="shared" si="153"/>
        <v>3</v>
      </c>
      <c r="L352" s="27">
        <f t="shared" si="153"/>
        <v>3</v>
      </c>
      <c r="M352" s="27">
        <f t="shared" si="153"/>
        <v>3</v>
      </c>
      <c r="N352" s="27">
        <f t="shared" si="153"/>
        <v>3</v>
      </c>
      <c r="P352" s="27">
        <f t="shared" si="153"/>
        <v>3</v>
      </c>
      <c r="U352" s="48"/>
    </row>
    <row r="353" spans="1:21" x14ac:dyDescent="0.2">
      <c r="B353" s="49" t="s">
        <v>419</v>
      </c>
      <c r="C353" s="16">
        <f t="shared" ref="C353:P353" si="154">AVERAGE(C349:C351)</f>
        <v>101.26331</v>
      </c>
      <c r="D353" s="16">
        <f t="shared" si="154"/>
        <v>58.960303333333322</v>
      </c>
      <c r="E353" s="16">
        <f t="shared" si="154"/>
        <v>0.12884666666666669</v>
      </c>
      <c r="F353" s="16">
        <f t="shared" si="154"/>
        <v>0.99338000000000004</v>
      </c>
      <c r="G353" s="16">
        <f t="shared" si="154"/>
        <v>1.0318633333333331</v>
      </c>
      <c r="H353" s="16">
        <f t="shared" si="154"/>
        <v>2.3786700000000001</v>
      </c>
      <c r="I353" s="16">
        <f t="shared" si="154"/>
        <v>0.23479333333333333</v>
      </c>
      <c r="J353" s="16">
        <f t="shared" si="154"/>
        <v>37.161819999999999</v>
      </c>
      <c r="K353" s="16">
        <f t="shared" si="154"/>
        <v>5.6433333333333335E-3</v>
      </c>
      <c r="L353" s="16">
        <f t="shared" si="154"/>
        <v>0.36587999999999998</v>
      </c>
      <c r="M353" s="16">
        <f t="shared" si="154"/>
        <v>1.2999999999999999E-3</v>
      </c>
      <c r="N353" s="16">
        <f t="shared" si="154"/>
        <v>8.0999999999999996E-4</v>
      </c>
      <c r="O353" s="16"/>
      <c r="P353" s="16">
        <f t="shared" si="154"/>
        <v>101.26333333333334</v>
      </c>
      <c r="U353" s="48"/>
    </row>
    <row r="354" spans="1:21" x14ac:dyDescent="0.2">
      <c r="B354" s="49" t="s">
        <v>787</v>
      </c>
      <c r="C354" s="16">
        <f t="shared" ref="C354:N354" si="155">STDEV(C349:C351)</f>
        <v>0.25375786076494483</v>
      </c>
      <c r="D354" s="16">
        <f t="shared" si="155"/>
        <v>0.1100344134047766</v>
      </c>
      <c r="E354" s="16">
        <f t="shared" si="155"/>
        <v>8.6718010432281813E-3</v>
      </c>
      <c r="F354" s="16">
        <f t="shared" si="155"/>
        <v>3.1400019108274425E-2</v>
      </c>
      <c r="G354" s="16">
        <f t="shared" si="155"/>
        <v>7.9092498590785064E-3</v>
      </c>
      <c r="H354" s="16">
        <f t="shared" si="155"/>
        <v>5.1050942204821141E-2</v>
      </c>
      <c r="I354" s="16">
        <f t="shared" si="155"/>
        <v>8.7613031755175048E-3</v>
      </c>
      <c r="J354" s="16">
        <f t="shared" si="155"/>
        <v>0.14828721219309388</v>
      </c>
      <c r="K354" s="16">
        <f t="shared" si="155"/>
        <v>9.7745400573803643E-3</v>
      </c>
      <c r="L354" s="16">
        <f t="shared" si="155"/>
        <v>8.1753776671172913E-3</v>
      </c>
      <c r="M354" s="16">
        <f t="shared" si="155"/>
        <v>2.2516660498395403E-3</v>
      </c>
      <c r="N354" s="16">
        <f t="shared" si="155"/>
        <v>1.4029611541307905E-3</v>
      </c>
      <c r="O354" s="16"/>
      <c r="P354" s="16">
        <f>STDEV(P349:P351)</f>
        <v>0.25381271310424158</v>
      </c>
      <c r="U354" s="48"/>
    </row>
    <row r="355" spans="1:21" x14ac:dyDescent="0.2">
      <c r="B355" s="49" t="s">
        <v>563</v>
      </c>
      <c r="C355" s="16"/>
      <c r="D355" s="16">
        <f>D353/D$11</f>
        <v>0.98129300554942511</v>
      </c>
      <c r="E355" s="16">
        <f t="shared" ref="E355:N355" si="156">E353/E$11</f>
        <v>1.6126233018101236E-3</v>
      </c>
      <c r="F355" s="16">
        <f t="shared" si="156"/>
        <v>9.7427180200170115E-3</v>
      </c>
      <c r="G355" s="16">
        <f t="shared" si="156"/>
        <v>6.7890122740369646E-3</v>
      </c>
      <c r="H355" s="16">
        <f t="shared" si="156"/>
        <v>3.3107713121325495E-2</v>
      </c>
      <c r="I355" s="16">
        <f t="shared" si="156"/>
        <v>3.3098666335858564E-3</v>
      </c>
      <c r="J355" s="16">
        <f t="shared" si="156"/>
        <v>0.92202886037256471</v>
      </c>
      <c r="K355" s="16">
        <f t="shared" si="156"/>
        <v>7.5537125627207996E-5</v>
      </c>
      <c r="L355" s="16">
        <f t="shared" si="156"/>
        <v>6.5243208736184763E-3</v>
      </c>
      <c r="M355" s="16">
        <f t="shared" si="156"/>
        <v>2.0974866624050038E-5</v>
      </c>
      <c r="N355" s="16">
        <f t="shared" si="156"/>
        <v>8.5984157684329873E-6</v>
      </c>
      <c r="O355" s="16"/>
      <c r="P355" s="16">
        <f>SUM(D355:O355)</f>
        <v>1.9645132305544033</v>
      </c>
      <c r="Q355" s="28" t="s">
        <v>564</v>
      </c>
      <c r="U355" s="48"/>
    </row>
    <row r="356" spans="1:21" x14ac:dyDescent="0.2">
      <c r="B356" s="49" t="s">
        <v>565</v>
      </c>
      <c r="C356" s="16"/>
      <c r="D356" s="17">
        <f t="shared" ref="D356:N356" si="157">D355*D$9*D$7</f>
        <v>3.9251720221977004</v>
      </c>
      <c r="E356" s="17">
        <f t="shared" si="157"/>
        <v>6.4504932072404946E-3</v>
      </c>
      <c r="F356" s="17">
        <f t="shared" si="157"/>
        <v>5.8456308120102066E-2</v>
      </c>
      <c r="G356" s="17">
        <f t="shared" si="157"/>
        <v>4.073407364422179E-2</v>
      </c>
      <c r="H356" s="17">
        <f t="shared" si="157"/>
        <v>6.621542624265099E-2</v>
      </c>
      <c r="I356" s="17">
        <f t="shared" si="157"/>
        <v>6.6197332671717127E-3</v>
      </c>
      <c r="J356" s="17">
        <f t="shared" si="157"/>
        <v>1.8440577207451294</v>
      </c>
      <c r="K356" s="17">
        <f t="shared" si="157"/>
        <v>1.5107425125441599E-4</v>
      </c>
      <c r="L356" s="17">
        <f t="shared" si="157"/>
        <v>1.3048641747236953E-2</v>
      </c>
      <c r="M356" s="17">
        <f t="shared" si="157"/>
        <v>4.1949733248100076E-5</v>
      </c>
      <c r="N356" s="17">
        <f t="shared" si="157"/>
        <v>1.7196831536865975E-5</v>
      </c>
      <c r="O356" s="17"/>
      <c r="P356" s="16">
        <f>SUM(D356:O356)</f>
        <v>5.9609646399874929</v>
      </c>
      <c r="Q356" s="28" t="s">
        <v>564</v>
      </c>
      <c r="R356" s="27">
        <f>(2*Q357)/P356</f>
        <v>2.013096994318889</v>
      </c>
      <c r="S356" s="18" t="s">
        <v>566</v>
      </c>
      <c r="U356" s="48"/>
    </row>
    <row r="357" spans="1:21" x14ac:dyDescent="0.2">
      <c r="B357" s="49" t="s">
        <v>428</v>
      </c>
      <c r="D357" s="52">
        <f t="shared" ref="D357:N357" si="158">$R356*D355*D$7</f>
        <v>1.9754380000176965</v>
      </c>
      <c r="E357" s="52">
        <f t="shared" si="158"/>
        <v>3.2463671218425625E-3</v>
      </c>
      <c r="F357" s="52">
        <f t="shared" si="158"/>
        <v>3.9226072725185447E-2</v>
      </c>
      <c r="G357" s="52">
        <f t="shared" si="158"/>
        <v>2.7333880406515718E-2</v>
      </c>
      <c r="H357" s="52">
        <f t="shared" si="158"/>
        <v>6.6649037773312395E-2</v>
      </c>
      <c r="I357" s="52">
        <f t="shared" si="158"/>
        <v>6.6630825716680669E-3</v>
      </c>
      <c r="J357" s="52">
        <f t="shared" si="158"/>
        <v>1.8561335274912807</v>
      </c>
      <c r="K357" s="52">
        <f t="shared" si="158"/>
        <v>1.5206356055962075E-4</v>
      </c>
      <c r="L357" s="52">
        <f t="shared" si="158"/>
        <v>1.3134090740653344E-2</v>
      </c>
      <c r="M357" s="52">
        <f t="shared" si="158"/>
        <v>8.4448881914229431E-5</v>
      </c>
      <c r="N357" s="52">
        <f t="shared" si="158"/>
        <v>3.4618889878673177E-5</v>
      </c>
      <c r="O357" s="52"/>
      <c r="P357" s="52">
        <f>SUM(D357:O357)</f>
        <v>3.9880951901805073</v>
      </c>
      <c r="Q357" s="27">
        <v>6</v>
      </c>
      <c r="R357" s="28" t="s">
        <v>567</v>
      </c>
    </row>
    <row r="358" spans="1:21" s="53" customFormat="1" x14ac:dyDescent="0.2">
      <c r="C358" s="54" t="s">
        <v>429</v>
      </c>
      <c r="D358" s="55">
        <f>J357/(SUM(H357:L357))</f>
        <v>0.95542448291065474</v>
      </c>
      <c r="F358" s="54" t="s">
        <v>441</v>
      </c>
      <c r="G358" s="55">
        <f>F357/(SUM(D357:G357))</f>
        <v>1.9179162282178239E-2</v>
      </c>
      <c r="J358" s="54"/>
      <c r="K358" s="55"/>
      <c r="U358" s="56"/>
    </row>
    <row r="359" spans="1:21" s="58" customFormat="1" ht="10.8" thickBot="1" x14ac:dyDescent="0.25">
      <c r="B359" s="59"/>
      <c r="U359" s="60"/>
    </row>
    <row r="360" spans="1:21" x14ac:dyDescent="0.2">
      <c r="A360" s="26" t="s">
        <v>604</v>
      </c>
      <c r="B360" s="49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U360" s="48"/>
    </row>
    <row r="361" spans="1:21" s="46" customFormat="1" x14ac:dyDescent="0.2">
      <c r="A361" s="46" t="s">
        <v>413</v>
      </c>
      <c r="B361" s="47" t="s">
        <v>18</v>
      </c>
      <c r="C361" s="46" t="s">
        <v>414</v>
      </c>
      <c r="D361" s="46" t="s">
        <v>4</v>
      </c>
      <c r="E361" s="46" t="s">
        <v>7</v>
      </c>
      <c r="F361" s="46" t="s">
        <v>3</v>
      </c>
      <c r="G361" s="46" t="s">
        <v>8</v>
      </c>
      <c r="H361" s="46" t="s">
        <v>10</v>
      </c>
      <c r="I361" s="46" t="s">
        <v>9</v>
      </c>
      <c r="J361" s="46" t="s">
        <v>2</v>
      </c>
      <c r="K361" s="46" t="s">
        <v>11</v>
      </c>
      <c r="L361" s="46" t="s">
        <v>6</v>
      </c>
      <c r="M361" s="46" t="s">
        <v>1</v>
      </c>
      <c r="N361" s="46" t="s">
        <v>5</v>
      </c>
      <c r="O361" s="46" t="s">
        <v>485</v>
      </c>
      <c r="P361" s="46" t="s">
        <v>12</v>
      </c>
      <c r="Q361" s="46" t="s">
        <v>13</v>
      </c>
      <c r="R361" s="46" t="s">
        <v>14</v>
      </c>
      <c r="S361" s="46" t="s">
        <v>15</v>
      </c>
      <c r="T361" s="46" t="s">
        <v>21</v>
      </c>
      <c r="U361" s="47" t="s">
        <v>22</v>
      </c>
    </row>
    <row r="362" spans="1:21" s="46" customFormat="1" x14ac:dyDescent="0.2">
      <c r="B362" s="26" t="s">
        <v>578</v>
      </c>
      <c r="U362" s="47"/>
    </row>
    <row r="363" spans="1:21" x14ac:dyDescent="0.2">
      <c r="A363" s="27" t="s">
        <v>135</v>
      </c>
      <c r="B363" s="28" t="s">
        <v>136</v>
      </c>
      <c r="C363" s="27">
        <v>100.49720000000001</v>
      </c>
      <c r="D363" s="27">
        <v>49.627459999999999</v>
      </c>
      <c r="E363" s="27">
        <v>1.0159199999999999</v>
      </c>
      <c r="F363" s="27">
        <v>7.9671599999999998</v>
      </c>
      <c r="G363" s="27">
        <v>3.1892999999999998</v>
      </c>
      <c r="H363" s="27">
        <v>3.7162099999999998</v>
      </c>
      <c r="I363" s="27">
        <v>1.0158499999999999</v>
      </c>
      <c r="J363" s="27">
        <v>16.769079999999999</v>
      </c>
      <c r="K363" s="27">
        <v>3.8E-3</v>
      </c>
      <c r="L363" s="27">
        <v>17.076339999999998</v>
      </c>
      <c r="M363" s="27">
        <v>0.10979999999999999</v>
      </c>
      <c r="N363" s="27">
        <v>6.2700000000000004E-3</v>
      </c>
      <c r="P363" s="27">
        <v>100.49720000000001</v>
      </c>
      <c r="Q363" s="27">
        <v>14125</v>
      </c>
      <c r="R363" s="27">
        <v>-22055</v>
      </c>
      <c r="S363" s="27">
        <v>-28</v>
      </c>
      <c r="T363" s="27">
        <v>92</v>
      </c>
      <c r="U363" s="48">
        <v>39728.118703703702</v>
      </c>
    </row>
    <row r="364" spans="1:21" x14ac:dyDescent="0.2">
      <c r="A364" s="27" t="s">
        <v>137</v>
      </c>
      <c r="B364" s="28" t="s">
        <v>136</v>
      </c>
      <c r="C364" s="27">
        <v>99.980549999999994</v>
      </c>
      <c r="D364" s="27">
        <v>49.850189999999998</v>
      </c>
      <c r="E364" s="27">
        <v>0.78583000000000003</v>
      </c>
      <c r="F364" s="27">
        <v>7.0513500000000002</v>
      </c>
      <c r="G364" s="27">
        <v>2.87019</v>
      </c>
      <c r="H364" s="27">
        <v>4.1329000000000002</v>
      </c>
      <c r="I364" s="27">
        <v>0.82338999999999996</v>
      </c>
      <c r="J364" s="27">
        <v>17.937460000000002</v>
      </c>
      <c r="K364" s="27">
        <v>2.3189999999999999E-2</v>
      </c>
      <c r="L364" s="27">
        <v>16.30931</v>
      </c>
      <c r="M364" s="27">
        <v>0.18953</v>
      </c>
      <c r="N364" s="27">
        <v>7.2199999999999999E-3</v>
      </c>
      <c r="P364" s="27">
        <v>99.980549999999994</v>
      </c>
      <c r="Q364" s="27">
        <v>14134.3</v>
      </c>
      <c r="R364" s="27">
        <v>-22052.3</v>
      </c>
      <c r="S364" s="27">
        <v>-28</v>
      </c>
      <c r="T364" s="27">
        <v>93</v>
      </c>
      <c r="U364" s="48">
        <v>39728.12190972222</v>
      </c>
    </row>
    <row r="365" spans="1:21" x14ac:dyDescent="0.2">
      <c r="A365" s="27" t="s">
        <v>138</v>
      </c>
      <c r="B365" s="28" t="s">
        <v>136</v>
      </c>
      <c r="C365" s="27">
        <v>100.49939999999999</v>
      </c>
      <c r="D365" s="27">
        <v>50.866799999999998</v>
      </c>
      <c r="E365" s="27">
        <v>0.75378000000000001</v>
      </c>
      <c r="F365" s="27">
        <v>5.8599500000000004</v>
      </c>
      <c r="G365" s="27">
        <v>3.0632600000000001</v>
      </c>
      <c r="H365" s="27">
        <v>3.5857999999999999</v>
      </c>
      <c r="I365" s="27">
        <v>0.98260999999999998</v>
      </c>
      <c r="J365" s="27">
        <v>18.90428</v>
      </c>
      <c r="K365" s="27">
        <v>2.206E-2</v>
      </c>
      <c r="L365" s="27">
        <v>16.345510000000001</v>
      </c>
      <c r="M365" s="27">
        <v>0.11441999999999999</v>
      </c>
      <c r="N365" s="27">
        <v>9.3000000000000005E-4</v>
      </c>
      <c r="P365" s="27">
        <v>100.49939999999999</v>
      </c>
      <c r="Q365" s="27">
        <v>14143.7</v>
      </c>
      <c r="R365" s="27">
        <v>-22049.7</v>
      </c>
      <c r="S365" s="27">
        <v>-28</v>
      </c>
      <c r="T365" s="27">
        <v>94</v>
      </c>
      <c r="U365" s="48">
        <v>39728.124942129631</v>
      </c>
    </row>
    <row r="366" spans="1:21" x14ac:dyDescent="0.2">
      <c r="A366" s="27" t="s">
        <v>139</v>
      </c>
      <c r="B366" s="28" t="s">
        <v>136</v>
      </c>
      <c r="C366" s="27">
        <v>100.7927</v>
      </c>
      <c r="D366" s="27">
        <v>50.729480000000002</v>
      </c>
      <c r="E366" s="27">
        <v>0.74465999999999999</v>
      </c>
      <c r="F366" s="27">
        <v>6.2679799999999997</v>
      </c>
      <c r="G366" s="27">
        <v>3.06481</v>
      </c>
      <c r="H366" s="27">
        <v>3.7563499999999999</v>
      </c>
      <c r="I366" s="27">
        <v>1.02701</v>
      </c>
      <c r="J366" s="27">
        <v>19.0062</v>
      </c>
      <c r="K366" s="27">
        <v>1.2930000000000001E-2</v>
      </c>
      <c r="L366" s="27">
        <v>16.080439999999999</v>
      </c>
      <c r="M366" s="27">
        <v>9.9330000000000002E-2</v>
      </c>
      <c r="N366" s="27">
        <v>3.5000000000000001E-3</v>
      </c>
      <c r="P366" s="27">
        <v>100.7927</v>
      </c>
      <c r="Q366" s="27">
        <v>14153</v>
      </c>
      <c r="R366" s="27">
        <v>-22047</v>
      </c>
      <c r="S366" s="27">
        <v>-28</v>
      </c>
      <c r="T366" s="27">
        <v>95</v>
      </c>
      <c r="U366" s="48">
        <v>39728.127974537034</v>
      </c>
    </row>
    <row r="367" spans="1:21" x14ac:dyDescent="0.2">
      <c r="A367" s="27" t="s">
        <v>150</v>
      </c>
      <c r="B367" s="28" t="s">
        <v>151</v>
      </c>
      <c r="C367" s="27">
        <v>100.0973</v>
      </c>
      <c r="D367" s="27">
        <v>50.156210000000002</v>
      </c>
      <c r="E367" s="27">
        <v>0.67906</v>
      </c>
      <c r="F367" s="27">
        <v>6.7929000000000004</v>
      </c>
      <c r="G367" s="27">
        <v>3.20397</v>
      </c>
      <c r="H367" s="27">
        <v>3.77555</v>
      </c>
      <c r="I367" s="27">
        <v>0.93535000000000001</v>
      </c>
      <c r="J367" s="27">
        <v>18.908470000000001</v>
      </c>
      <c r="K367" s="27">
        <v>0</v>
      </c>
      <c r="L367" s="27">
        <v>15.554169999999999</v>
      </c>
      <c r="M367" s="27">
        <v>8.9249999999999996E-2</v>
      </c>
      <c r="N367" s="27">
        <v>2.32E-3</v>
      </c>
      <c r="P367" s="27">
        <v>100.0973</v>
      </c>
      <c r="Q367" s="27">
        <v>14021</v>
      </c>
      <c r="R367" s="27">
        <v>-21525</v>
      </c>
      <c r="S367" s="27">
        <v>-30</v>
      </c>
      <c r="T367" s="27">
        <v>104</v>
      </c>
      <c r="U367" s="48">
        <v>39728.155821759261</v>
      </c>
    </row>
    <row r="368" spans="1:21" x14ac:dyDescent="0.2">
      <c r="A368" s="27" t="s">
        <v>152</v>
      </c>
      <c r="B368" s="28" t="s">
        <v>151</v>
      </c>
      <c r="C368" s="27">
        <v>99.853740000000002</v>
      </c>
      <c r="D368" s="27">
        <v>48.294460000000001</v>
      </c>
      <c r="E368" s="27">
        <v>0.93269999999999997</v>
      </c>
      <c r="F368" s="27">
        <v>9.2204300000000003</v>
      </c>
      <c r="G368" s="27">
        <v>2.8229099999999998</v>
      </c>
      <c r="H368" s="27">
        <v>4.1177799999999998</v>
      </c>
      <c r="I368" s="27">
        <v>1.05017</v>
      </c>
      <c r="J368" s="27">
        <v>16.87961</v>
      </c>
      <c r="K368" s="27">
        <v>4.8999999999999998E-3</v>
      </c>
      <c r="L368" s="27">
        <v>16.413039999999999</v>
      </c>
      <c r="M368" s="27">
        <v>0.11336</v>
      </c>
      <c r="N368" s="27">
        <v>4.3899999999999998E-3</v>
      </c>
      <c r="P368" s="27">
        <v>99.853740000000002</v>
      </c>
      <c r="Q368" s="27">
        <v>14025</v>
      </c>
      <c r="R368" s="27">
        <v>-21519.5</v>
      </c>
      <c r="S368" s="27">
        <v>-30</v>
      </c>
      <c r="T368" s="27">
        <v>105</v>
      </c>
      <c r="U368" s="48">
        <v>39728.159039351849</v>
      </c>
    </row>
    <row r="369" spans="1:21" x14ac:dyDescent="0.2">
      <c r="A369" s="27" t="s">
        <v>153</v>
      </c>
      <c r="B369" s="28" t="s">
        <v>151</v>
      </c>
      <c r="C369" s="27">
        <v>99.6126</v>
      </c>
      <c r="D369" s="27">
        <v>46.988509999999998</v>
      </c>
      <c r="E369" s="27">
        <v>0.73904999999999998</v>
      </c>
      <c r="F369" s="27">
        <v>3.9175599999999999</v>
      </c>
      <c r="G369" s="27">
        <v>0.77978000000000003</v>
      </c>
      <c r="H369" s="27">
        <v>11.673550000000001</v>
      </c>
      <c r="I369" s="27">
        <v>1.07477</v>
      </c>
      <c r="J369" s="27">
        <v>23.661249999999999</v>
      </c>
      <c r="K369" s="27">
        <v>4.0980000000000003E-2</v>
      </c>
      <c r="L369" s="27">
        <v>10.34158</v>
      </c>
      <c r="M369" s="27">
        <v>0.35147</v>
      </c>
      <c r="N369" s="27">
        <v>4.4110000000000003E-2</v>
      </c>
      <c r="P369" s="27">
        <v>99.6126</v>
      </c>
      <c r="Q369" s="27">
        <v>14029</v>
      </c>
      <c r="R369" s="27">
        <v>-21514</v>
      </c>
      <c r="S369" s="27">
        <v>-30</v>
      </c>
      <c r="T369" s="27">
        <v>106</v>
      </c>
      <c r="U369" s="48">
        <v>39728.162083333336</v>
      </c>
    </row>
    <row r="370" spans="1:21" x14ac:dyDescent="0.2">
      <c r="B370" s="49" t="s">
        <v>418</v>
      </c>
      <c r="C370" s="27">
        <f>COUNT(C363:C369)</f>
        <v>7</v>
      </c>
      <c r="D370" s="27">
        <f t="shared" ref="D370:N370" si="159">COUNT(D363:D369)</f>
        <v>7</v>
      </c>
      <c r="E370" s="27">
        <f t="shared" si="159"/>
        <v>7</v>
      </c>
      <c r="F370" s="27">
        <f t="shared" si="159"/>
        <v>7</v>
      </c>
      <c r="G370" s="27">
        <f t="shared" si="159"/>
        <v>7</v>
      </c>
      <c r="H370" s="27">
        <f t="shared" si="159"/>
        <v>7</v>
      </c>
      <c r="I370" s="27">
        <f t="shared" si="159"/>
        <v>7</v>
      </c>
      <c r="J370" s="27">
        <f t="shared" si="159"/>
        <v>7</v>
      </c>
      <c r="K370" s="27">
        <f t="shared" si="159"/>
        <v>7</v>
      </c>
      <c r="L370" s="27">
        <f t="shared" si="159"/>
        <v>7</v>
      </c>
      <c r="M370" s="27">
        <f t="shared" si="159"/>
        <v>7</v>
      </c>
      <c r="N370" s="27">
        <f t="shared" si="159"/>
        <v>7</v>
      </c>
      <c r="P370" s="27">
        <f>COUNT(P363:P369)</f>
        <v>7</v>
      </c>
      <c r="U370" s="48"/>
    </row>
    <row r="371" spans="1:21" x14ac:dyDescent="0.2">
      <c r="B371" s="49" t="s">
        <v>419</v>
      </c>
      <c r="C371" s="16">
        <f>AVERAGE(C363:C369)</f>
        <v>100.19049857142859</v>
      </c>
      <c r="D371" s="16">
        <f t="shared" ref="D371:N371" si="160">AVERAGE(D363:D369)</f>
        <v>49.501872857142864</v>
      </c>
      <c r="E371" s="16">
        <f t="shared" si="160"/>
        <v>0.80728571428571427</v>
      </c>
      <c r="F371" s="16">
        <f t="shared" si="160"/>
        <v>6.7253328571428579</v>
      </c>
      <c r="G371" s="16">
        <f t="shared" si="160"/>
        <v>2.71346</v>
      </c>
      <c r="H371" s="16">
        <f t="shared" si="160"/>
        <v>4.9654485714285714</v>
      </c>
      <c r="I371" s="16">
        <f t="shared" si="160"/>
        <v>0.98702142857142849</v>
      </c>
      <c r="J371" s="16">
        <f t="shared" si="160"/>
        <v>18.866621428571428</v>
      </c>
      <c r="K371" s="16">
        <f t="shared" si="160"/>
        <v>1.5408571428571428E-2</v>
      </c>
      <c r="L371" s="16">
        <f t="shared" si="160"/>
        <v>15.445769999999998</v>
      </c>
      <c r="M371" s="16">
        <f t="shared" si="160"/>
        <v>0.1524514285714286</v>
      </c>
      <c r="N371" s="16">
        <f t="shared" si="160"/>
        <v>9.8199999999999989E-3</v>
      </c>
      <c r="O371" s="16"/>
      <c r="P371" s="16">
        <f>AVERAGE(P363:P369)</f>
        <v>100.19049857142859</v>
      </c>
      <c r="U371" s="48"/>
    </row>
    <row r="372" spans="1:21" x14ac:dyDescent="0.2">
      <c r="B372" s="49" t="s">
        <v>787</v>
      </c>
      <c r="C372" s="16">
        <f t="shared" ref="C372:N372" si="161">STDEV(C363:C369)</f>
        <v>0.41878194208237424</v>
      </c>
      <c r="D372" s="16">
        <f t="shared" si="161"/>
        <v>1.3970288782951044</v>
      </c>
      <c r="E372" s="16">
        <f t="shared" si="161"/>
        <v>0.12083055902890673</v>
      </c>
      <c r="F372" s="16">
        <f t="shared" si="161"/>
        <v>1.669338414060235</v>
      </c>
      <c r="G372" s="16">
        <f t="shared" si="161"/>
        <v>0.8649173916238081</v>
      </c>
      <c r="H372" s="16">
        <f t="shared" si="161"/>
        <v>2.9651337536297224</v>
      </c>
      <c r="I372" s="16">
        <f t="shared" si="161"/>
        <v>8.5227507184901186E-2</v>
      </c>
      <c r="J372" s="16">
        <f t="shared" si="161"/>
        <v>2.3174105595357322</v>
      </c>
      <c r="K372" s="16">
        <f t="shared" si="161"/>
        <v>1.4419006471288085E-2</v>
      </c>
      <c r="L372" s="16">
        <f t="shared" si="161"/>
        <v>2.2955360776225562</v>
      </c>
      <c r="M372" s="16">
        <f t="shared" si="161"/>
        <v>9.3624420501735042E-2</v>
      </c>
      <c r="N372" s="16">
        <f t="shared" si="161"/>
        <v>1.5274575826079974E-2</v>
      </c>
      <c r="O372" s="16"/>
      <c r="P372" s="16">
        <f>STDEV(P363:P369)</f>
        <v>0.41878194208237424</v>
      </c>
      <c r="U372" s="48"/>
    </row>
    <row r="373" spans="1:21" x14ac:dyDescent="0.2">
      <c r="B373" s="49" t="s">
        <v>563</v>
      </c>
      <c r="C373" s="16"/>
      <c r="D373" s="16">
        <f>D371/D$11</f>
        <v>0.82387367177686788</v>
      </c>
      <c r="E373" s="16">
        <f t="shared" ref="E373:N373" si="162">E371/E$11</f>
        <v>1.0103852802366423E-2</v>
      </c>
      <c r="F373" s="16">
        <f t="shared" si="162"/>
        <v>6.5959674664175058E-2</v>
      </c>
      <c r="G373" s="16">
        <f t="shared" si="162"/>
        <v>1.7852861566074654E-2</v>
      </c>
      <c r="H373" s="16">
        <f t="shared" si="162"/>
        <v>6.9112002430582062E-2</v>
      </c>
      <c r="I373" s="16">
        <f t="shared" si="162"/>
        <v>1.3913978078861482E-2</v>
      </c>
      <c r="J373" s="16">
        <f t="shared" si="162"/>
        <v>0.46810326983087275</v>
      </c>
      <c r="K373" s="16">
        <f t="shared" si="162"/>
        <v>2.0624675648006044E-4</v>
      </c>
      <c r="L373" s="16">
        <f t="shared" si="162"/>
        <v>0.27542680556496679</v>
      </c>
      <c r="M373" s="16">
        <f t="shared" si="162"/>
        <v>2.4597295237935432E-3</v>
      </c>
      <c r="N373" s="16">
        <f t="shared" si="162"/>
        <v>1.042425220321135E-4</v>
      </c>
      <c r="O373" s="16"/>
      <c r="P373" s="16">
        <f>SUM(D373:O373)</f>
        <v>1.7471163355170727</v>
      </c>
      <c r="Q373" s="28" t="s">
        <v>564</v>
      </c>
      <c r="U373" s="48"/>
    </row>
    <row r="374" spans="1:21" x14ac:dyDescent="0.2">
      <c r="B374" s="49" t="s">
        <v>565</v>
      </c>
      <c r="C374" s="16"/>
      <c r="D374" s="17">
        <f t="shared" ref="D374:N374" si="163">D373*D$9*D$7</f>
        <v>3.2954946871074715</v>
      </c>
      <c r="E374" s="17">
        <f t="shared" si="163"/>
        <v>4.0415411209465693E-2</v>
      </c>
      <c r="F374" s="17">
        <f t="shared" si="163"/>
        <v>0.39575804798505032</v>
      </c>
      <c r="G374" s="17">
        <f t="shared" si="163"/>
        <v>0.10711716939644791</v>
      </c>
      <c r="H374" s="17">
        <f t="shared" si="163"/>
        <v>0.13822400486116412</v>
      </c>
      <c r="I374" s="17">
        <f t="shared" si="163"/>
        <v>2.7827956157722964E-2</v>
      </c>
      <c r="J374" s="17">
        <f t="shared" si="163"/>
        <v>0.9362065396617455</v>
      </c>
      <c r="K374" s="17">
        <f t="shared" si="163"/>
        <v>4.1249351296012088E-4</v>
      </c>
      <c r="L374" s="17">
        <f t="shared" si="163"/>
        <v>0.55085361112993358</v>
      </c>
      <c r="M374" s="17">
        <f t="shared" si="163"/>
        <v>4.9194590475870863E-3</v>
      </c>
      <c r="N374" s="17">
        <f t="shared" si="163"/>
        <v>2.0848504406422699E-4</v>
      </c>
      <c r="O374" s="17"/>
      <c r="P374" s="16">
        <f>SUM(D374:O374)</f>
        <v>5.4974378651136133</v>
      </c>
      <c r="Q374" s="28" t="s">
        <v>564</v>
      </c>
      <c r="R374" s="27">
        <f>(2*Q375)/P374</f>
        <v>2.1828350396011253</v>
      </c>
      <c r="S374" s="18" t="s">
        <v>566</v>
      </c>
      <c r="U374" s="48"/>
    </row>
    <row r="375" spans="1:21" x14ac:dyDescent="0.2">
      <c r="B375" s="49" t="s">
        <v>428</v>
      </c>
      <c r="D375" s="52">
        <f t="shared" ref="D375:N375" si="164">$R374*D373*D$7</f>
        <v>1.7983803189593839</v>
      </c>
      <c r="E375" s="52">
        <f t="shared" si="164"/>
        <v>2.2055043931977453E-2</v>
      </c>
      <c r="F375" s="52">
        <f t="shared" si="164"/>
        <v>0.28795817811530383</v>
      </c>
      <c r="G375" s="52">
        <f t="shared" si="164"/>
        <v>7.7939703567151949E-2</v>
      </c>
      <c r="H375" s="52">
        <f t="shared" si="164"/>
        <v>0.15086010056247268</v>
      </c>
      <c r="I375" s="52">
        <f t="shared" si="164"/>
        <v>3.0371918890780794E-2</v>
      </c>
      <c r="J375" s="52">
        <f t="shared" si="164"/>
        <v>1.0217922195386895</v>
      </c>
      <c r="K375" s="52">
        <f t="shared" si="164"/>
        <v>4.5020264684875639E-4</v>
      </c>
      <c r="L375" s="52">
        <f t="shared" si="164"/>
        <v>0.60121128203261576</v>
      </c>
      <c r="M375" s="52">
        <f t="shared" si="164"/>
        <v>1.0738367584955872E-2</v>
      </c>
      <c r="N375" s="52">
        <f t="shared" si="164"/>
        <v>4.5508845941617928E-4</v>
      </c>
      <c r="O375" s="52"/>
      <c r="P375" s="52">
        <f>SUM(D375:O375)</f>
        <v>4.0022124242895973</v>
      </c>
      <c r="Q375" s="27">
        <v>6</v>
      </c>
      <c r="R375" s="28" t="s">
        <v>567</v>
      </c>
    </row>
    <row r="376" spans="1:21" x14ac:dyDescent="0.2">
      <c r="A376" s="26"/>
      <c r="B376" s="49"/>
      <c r="C376" s="54" t="s">
        <v>689</v>
      </c>
      <c r="D376" s="62">
        <f>J375/(H375+I375+J375+K375)</f>
        <v>0.84903524677042375</v>
      </c>
      <c r="E376" s="53"/>
      <c r="F376" s="53"/>
      <c r="G376" s="53"/>
      <c r="H376" s="54" t="s">
        <v>687</v>
      </c>
      <c r="I376" s="63">
        <f>L375/(SUM(H375:L375))</f>
        <v>0.33313904695246693</v>
      </c>
      <c r="J376" s="53"/>
      <c r="K376" s="53"/>
      <c r="L376" s="54" t="s">
        <v>731</v>
      </c>
      <c r="M376" s="62">
        <f>SUM(H375:L375)</f>
        <v>1.8046857236714073</v>
      </c>
      <c r="N376" s="16"/>
      <c r="O376" s="16"/>
      <c r="P376" s="16"/>
      <c r="U376" s="48"/>
    </row>
    <row r="377" spans="1:21" s="46" customFormat="1" x14ac:dyDescent="0.2">
      <c r="B377" s="26" t="s">
        <v>688</v>
      </c>
      <c r="C377" s="46" t="s">
        <v>414</v>
      </c>
      <c r="D377" s="46" t="s">
        <v>4</v>
      </c>
      <c r="E377" s="46" t="s">
        <v>7</v>
      </c>
      <c r="F377" s="46" t="s">
        <v>3</v>
      </c>
      <c r="G377" s="46" t="s">
        <v>8</v>
      </c>
      <c r="H377" s="46" t="s">
        <v>10</v>
      </c>
      <c r="I377" s="46" t="s">
        <v>9</v>
      </c>
      <c r="J377" s="46" t="s">
        <v>2</v>
      </c>
      <c r="K377" s="46" t="s">
        <v>11</v>
      </c>
      <c r="L377" s="46" t="s">
        <v>6</v>
      </c>
      <c r="M377" s="46" t="s">
        <v>1</v>
      </c>
      <c r="N377" s="46" t="s">
        <v>5</v>
      </c>
      <c r="O377" s="46" t="s">
        <v>485</v>
      </c>
      <c r="P377" s="46" t="s">
        <v>12</v>
      </c>
      <c r="Q377" s="46" t="s">
        <v>13</v>
      </c>
      <c r="R377" s="46" t="s">
        <v>14</v>
      </c>
      <c r="S377" s="46" t="s">
        <v>15</v>
      </c>
      <c r="T377" s="46" t="s">
        <v>21</v>
      </c>
      <c r="U377" s="47" t="s">
        <v>22</v>
      </c>
    </row>
    <row r="378" spans="1:21" x14ac:dyDescent="0.2">
      <c r="A378" s="27" t="s">
        <v>131</v>
      </c>
      <c r="B378" s="28" t="s">
        <v>132</v>
      </c>
      <c r="C378" s="27">
        <v>101.1499</v>
      </c>
      <c r="D378" s="27">
        <v>59.057780000000001</v>
      </c>
      <c r="E378" s="27">
        <v>0.10192</v>
      </c>
      <c r="F378" s="27">
        <v>0.72375</v>
      </c>
      <c r="G378" s="27">
        <v>0.89956000000000003</v>
      </c>
      <c r="H378" s="27">
        <v>2.9584000000000001</v>
      </c>
      <c r="I378" s="27">
        <v>0.28320000000000001</v>
      </c>
      <c r="J378" s="27">
        <v>36.87079</v>
      </c>
      <c r="K378" s="27">
        <v>1.4279999999999999E-2</v>
      </c>
      <c r="L378" s="27">
        <v>0.23250000000000001</v>
      </c>
      <c r="M378" s="27">
        <v>7.7299999999999999E-3</v>
      </c>
      <c r="N378" s="27">
        <v>0</v>
      </c>
      <c r="P378" s="27">
        <v>101.1499</v>
      </c>
      <c r="Q378" s="27">
        <v>14293</v>
      </c>
      <c r="R378" s="27">
        <v>-22106</v>
      </c>
      <c r="S378" s="27">
        <v>-28</v>
      </c>
      <c r="T378" s="27">
        <v>89</v>
      </c>
      <c r="U378" s="48">
        <v>39728.109351851854</v>
      </c>
    </row>
    <row r="379" spans="1:21" x14ac:dyDescent="0.2">
      <c r="A379" s="27" t="s">
        <v>133</v>
      </c>
      <c r="B379" s="28" t="s">
        <v>132</v>
      </c>
      <c r="C379" s="27">
        <v>101.4894</v>
      </c>
      <c r="D379" s="27">
        <v>59.256439999999998</v>
      </c>
      <c r="E379" s="27">
        <v>5.5280000000000003E-2</v>
      </c>
      <c r="F379" s="27">
        <v>0.51624000000000003</v>
      </c>
      <c r="G379" s="27">
        <v>0.79247999999999996</v>
      </c>
      <c r="H379" s="27">
        <v>3.1400100000000002</v>
      </c>
      <c r="I379" s="27">
        <v>0.29376999999999998</v>
      </c>
      <c r="J379" s="27">
        <v>36.943629999999999</v>
      </c>
      <c r="K379" s="27">
        <v>0</v>
      </c>
      <c r="L379" s="27">
        <v>0.48043999999999998</v>
      </c>
      <c r="M379" s="27">
        <v>5.7600000000000004E-3</v>
      </c>
      <c r="N379" s="27">
        <v>5.3600000000000002E-3</v>
      </c>
      <c r="P379" s="27">
        <v>101.4894</v>
      </c>
      <c r="Q379" s="27">
        <v>14283.5</v>
      </c>
      <c r="R379" s="27">
        <v>-22104.5</v>
      </c>
      <c r="S379" s="27">
        <v>-28</v>
      </c>
      <c r="T379" s="27">
        <v>90</v>
      </c>
      <c r="U379" s="48">
        <v>39728.112569444442</v>
      </c>
    </row>
    <row r="380" spans="1:21" x14ac:dyDescent="0.2">
      <c r="A380" s="27" t="s">
        <v>134</v>
      </c>
      <c r="B380" s="28" t="s">
        <v>132</v>
      </c>
      <c r="C380" s="27">
        <v>101.30329999999999</v>
      </c>
      <c r="D380" s="27">
        <v>58.879570000000001</v>
      </c>
      <c r="E380" s="27">
        <v>5.8560000000000001E-2</v>
      </c>
      <c r="F380" s="27">
        <v>0.62663999999999997</v>
      </c>
      <c r="G380" s="27">
        <v>0.78774</v>
      </c>
      <c r="H380" s="27">
        <v>3.0049999999999999</v>
      </c>
      <c r="I380" s="27">
        <v>0.26974999999999999</v>
      </c>
      <c r="J380" s="27">
        <v>35.925449999999998</v>
      </c>
      <c r="K380" s="27">
        <v>9.6500000000000006E-3</v>
      </c>
      <c r="L380" s="27">
        <v>1.7291000000000001</v>
      </c>
      <c r="M380" s="27">
        <v>1.1820000000000001E-2</v>
      </c>
      <c r="N380" s="27">
        <v>0</v>
      </c>
      <c r="P380" s="27">
        <v>101.30329999999999</v>
      </c>
      <c r="Q380" s="27">
        <v>14274</v>
      </c>
      <c r="R380" s="27">
        <v>-22103</v>
      </c>
      <c r="S380" s="27">
        <v>-28</v>
      </c>
      <c r="T380" s="27">
        <v>91</v>
      </c>
      <c r="U380" s="48">
        <v>39728.115601851852</v>
      </c>
    </row>
    <row r="381" spans="1:21" x14ac:dyDescent="0.2">
      <c r="A381" s="27" t="s">
        <v>145</v>
      </c>
      <c r="B381" s="28" t="s">
        <v>146</v>
      </c>
      <c r="C381" s="27">
        <v>100.8857</v>
      </c>
      <c r="D381" s="27">
        <v>59.126730000000002</v>
      </c>
      <c r="E381" s="27">
        <v>6.2909999999999994E-2</v>
      </c>
      <c r="F381" s="27">
        <v>0.37940000000000002</v>
      </c>
      <c r="G381" s="27">
        <v>0.80640000000000001</v>
      </c>
      <c r="H381" s="27">
        <v>3.3855</v>
      </c>
      <c r="I381" s="27">
        <v>0.31390000000000001</v>
      </c>
      <c r="J381" s="27">
        <v>36.533050000000003</v>
      </c>
      <c r="K381" s="27">
        <v>0</v>
      </c>
      <c r="L381" s="27">
        <v>0.27777000000000002</v>
      </c>
      <c r="M381" s="27">
        <v>0</v>
      </c>
      <c r="N381" s="27">
        <v>0</v>
      </c>
      <c r="P381" s="27">
        <v>100.8857</v>
      </c>
      <c r="Q381" s="27">
        <v>14024</v>
      </c>
      <c r="R381" s="27">
        <v>-21560</v>
      </c>
      <c r="S381" s="27">
        <v>-30</v>
      </c>
      <c r="T381" s="27">
        <v>100</v>
      </c>
      <c r="U381" s="48">
        <v>39728.143379629626</v>
      </c>
    </row>
    <row r="382" spans="1:21" x14ac:dyDescent="0.2">
      <c r="A382" s="27" t="s">
        <v>147</v>
      </c>
      <c r="B382" s="28" t="s">
        <v>146</v>
      </c>
      <c r="C382" s="27">
        <v>100.87179999999999</v>
      </c>
      <c r="D382" s="27">
        <v>59.108359999999998</v>
      </c>
      <c r="E382" s="27">
        <v>4.7530000000000003E-2</v>
      </c>
      <c r="F382" s="27">
        <v>0.32696999999999998</v>
      </c>
      <c r="G382" s="27">
        <v>0.76012000000000002</v>
      </c>
      <c r="H382" s="27">
        <v>3.2874699999999999</v>
      </c>
      <c r="I382" s="27">
        <v>0.31939000000000001</v>
      </c>
      <c r="J382" s="27">
        <v>36.77008</v>
      </c>
      <c r="K382" s="27">
        <v>6.1399999999999996E-3</v>
      </c>
      <c r="L382" s="27">
        <v>0.23974999999999999</v>
      </c>
      <c r="M382" s="27">
        <v>6.0499999999999998E-3</v>
      </c>
      <c r="N382" s="27">
        <v>0</v>
      </c>
      <c r="P382" s="27">
        <v>100.87179999999999</v>
      </c>
      <c r="Q382" s="27">
        <v>14022</v>
      </c>
      <c r="R382" s="27">
        <v>-21551.7</v>
      </c>
      <c r="S382" s="27">
        <v>-30</v>
      </c>
      <c r="T382" s="27">
        <v>101</v>
      </c>
      <c r="U382" s="48">
        <v>39728.146643518521</v>
      </c>
    </row>
    <row r="383" spans="1:21" x14ac:dyDescent="0.2">
      <c r="A383" s="27" t="s">
        <v>148</v>
      </c>
      <c r="B383" s="28" t="s">
        <v>146</v>
      </c>
      <c r="C383" s="27">
        <v>100.548</v>
      </c>
      <c r="D383" s="27">
        <v>59.17069</v>
      </c>
      <c r="E383" s="27">
        <v>5.2639999999999999E-2</v>
      </c>
      <c r="F383" s="27">
        <v>0.38377</v>
      </c>
      <c r="G383" s="27">
        <v>0.80671000000000004</v>
      </c>
      <c r="H383" s="27">
        <v>3.3355000000000001</v>
      </c>
      <c r="I383" s="27">
        <v>0.30575999999999998</v>
      </c>
      <c r="J383" s="27">
        <v>36.171680000000002</v>
      </c>
      <c r="K383" s="27">
        <v>0</v>
      </c>
      <c r="L383" s="27">
        <v>0.30398999999999998</v>
      </c>
      <c r="M383" s="27">
        <v>1.7059999999999999E-2</v>
      </c>
      <c r="N383" s="27">
        <v>2.4000000000000001E-4</v>
      </c>
      <c r="P383" s="27">
        <v>100.548</v>
      </c>
      <c r="Q383" s="27">
        <v>14020</v>
      </c>
      <c r="R383" s="27">
        <v>-21543.3</v>
      </c>
      <c r="S383" s="27">
        <v>-30</v>
      </c>
      <c r="T383" s="27">
        <v>102</v>
      </c>
      <c r="U383" s="48">
        <v>39728.149687500001</v>
      </c>
    </row>
    <row r="384" spans="1:21" x14ac:dyDescent="0.2">
      <c r="A384" s="27" t="s">
        <v>149</v>
      </c>
      <c r="B384" s="28" t="s">
        <v>146</v>
      </c>
      <c r="C384" s="27">
        <v>99.817099999999996</v>
      </c>
      <c r="D384" s="27">
        <v>56.234360000000002</v>
      </c>
      <c r="E384" s="27">
        <v>0.14926</v>
      </c>
      <c r="F384" s="27">
        <v>2.2502900000000001</v>
      </c>
      <c r="G384" s="27">
        <v>1.69397</v>
      </c>
      <c r="H384" s="27">
        <v>4.7637600000000004</v>
      </c>
      <c r="I384" s="27">
        <v>0.6371</v>
      </c>
      <c r="J384" s="27">
        <v>32.481319999999997</v>
      </c>
      <c r="K384" s="27">
        <v>6.4900000000000001E-3</v>
      </c>
      <c r="L384" s="27">
        <v>1.28227</v>
      </c>
      <c r="M384" s="27">
        <v>0.17645</v>
      </c>
      <c r="N384" s="27">
        <v>0.14183999999999999</v>
      </c>
      <c r="P384" s="27">
        <v>99.817099999999996</v>
      </c>
      <c r="Q384" s="27">
        <v>14018</v>
      </c>
      <c r="R384" s="27">
        <v>-21535</v>
      </c>
      <c r="S384" s="27">
        <v>-30</v>
      </c>
      <c r="T384" s="27">
        <v>103</v>
      </c>
      <c r="U384" s="48">
        <v>39728.152731481481</v>
      </c>
    </row>
    <row r="385" spans="1:22" x14ac:dyDescent="0.2">
      <c r="B385" s="49" t="s">
        <v>418</v>
      </c>
      <c r="C385" s="27">
        <f>COUNT(C378:C384)</f>
        <v>7</v>
      </c>
      <c r="D385" s="27">
        <f t="shared" ref="D385" si="165">COUNT(D378:D384)</f>
        <v>7</v>
      </c>
      <c r="E385" s="27">
        <f t="shared" ref="E385" si="166">COUNT(E378:E384)</f>
        <v>7</v>
      </c>
      <c r="F385" s="27">
        <f t="shared" ref="F385" si="167">COUNT(F378:F384)</f>
        <v>7</v>
      </c>
      <c r="G385" s="27">
        <f t="shared" ref="G385" si="168">COUNT(G378:G384)</f>
        <v>7</v>
      </c>
      <c r="H385" s="27">
        <f t="shared" ref="H385" si="169">COUNT(H378:H384)</f>
        <v>7</v>
      </c>
      <c r="I385" s="27">
        <f t="shared" ref="I385" si="170">COUNT(I378:I384)</f>
        <v>7</v>
      </c>
      <c r="J385" s="27">
        <f t="shared" ref="J385" si="171">COUNT(J378:J384)</f>
        <v>7</v>
      </c>
      <c r="K385" s="27">
        <f t="shared" ref="K385" si="172">COUNT(K378:K384)</f>
        <v>7</v>
      </c>
      <c r="L385" s="27">
        <f t="shared" ref="L385" si="173">COUNT(L378:L384)</f>
        <v>7</v>
      </c>
      <c r="M385" s="27">
        <f t="shared" ref="M385" si="174">COUNT(M378:M384)</f>
        <v>7</v>
      </c>
      <c r="N385" s="27">
        <f t="shared" ref="N385" si="175">COUNT(N378:N384)</f>
        <v>7</v>
      </c>
      <c r="P385" s="27">
        <f>COUNT(P378:P384)</f>
        <v>7</v>
      </c>
      <c r="U385" s="48"/>
    </row>
    <row r="386" spans="1:22" x14ac:dyDescent="0.2">
      <c r="B386" s="49" t="s">
        <v>419</v>
      </c>
      <c r="C386" s="16">
        <f>AVERAGE(C378:C384)</f>
        <v>100.86645714285714</v>
      </c>
      <c r="D386" s="16">
        <f t="shared" ref="D386:N386" si="176">AVERAGE(D378:D384)</f>
        <v>58.690561428571421</v>
      </c>
      <c r="E386" s="16">
        <f t="shared" si="176"/>
        <v>7.5442857142857145E-2</v>
      </c>
      <c r="F386" s="16">
        <f t="shared" si="176"/>
        <v>0.74386571428571435</v>
      </c>
      <c r="G386" s="16">
        <f t="shared" si="176"/>
        <v>0.93528285714285708</v>
      </c>
      <c r="H386" s="16">
        <f t="shared" si="176"/>
        <v>3.4108057142857144</v>
      </c>
      <c r="I386" s="16">
        <f t="shared" si="176"/>
        <v>0.34612428571428572</v>
      </c>
      <c r="J386" s="16">
        <f t="shared" si="176"/>
        <v>35.956571428571429</v>
      </c>
      <c r="K386" s="16">
        <f t="shared" si="176"/>
        <v>5.2228571428571428E-3</v>
      </c>
      <c r="L386" s="16">
        <f t="shared" si="176"/>
        <v>0.64940285714285706</v>
      </c>
      <c r="M386" s="16">
        <f t="shared" si="176"/>
        <v>3.2124285714285709E-2</v>
      </c>
      <c r="N386" s="16">
        <f t="shared" si="176"/>
        <v>2.106285714285714E-2</v>
      </c>
      <c r="O386" s="16"/>
      <c r="P386" s="16">
        <f>AVERAGE(P378:P384)</f>
        <v>100.86645714285714</v>
      </c>
      <c r="U386" s="48"/>
    </row>
    <row r="387" spans="1:22" x14ac:dyDescent="0.2">
      <c r="B387" s="49" t="s">
        <v>787</v>
      </c>
      <c r="C387" s="16">
        <f t="shared" ref="C387:N387" si="177">STDEV(C378:C384)</f>
        <v>0.55710464862879261</v>
      </c>
      <c r="D387" s="16">
        <f t="shared" si="177"/>
        <v>1.089268856365414</v>
      </c>
      <c r="E387" s="16">
        <f t="shared" si="177"/>
        <v>3.7188151658956163E-2</v>
      </c>
      <c r="F387" s="16">
        <f t="shared" si="177"/>
        <v>0.67965436330675066</v>
      </c>
      <c r="G387" s="16">
        <f t="shared" si="177"/>
        <v>0.3373592671872867</v>
      </c>
      <c r="H387" s="16">
        <f t="shared" si="177"/>
        <v>0.61842378328179781</v>
      </c>
      <c r="I387" s="16">
        <f t="shared" si="177"/>
        <v>0.12947505356337213</v>
      </c>
      <c r="J387" s="16">
        <f t="shared" si="177"/>
        <v>1.5773826787585894</v>
      </c>
      <c r="K387" s="16">
        <f t="shared" si="177"/>
        <v>5.5664612166250182E-3</v>
      </c>
      <c r="L387" s="16">
        <f t="shared" si="177"/>
        <v>0.60468444469586213</v>
      </c>
      <c r="M387" s="16">
        <f t="shared" si="177"/>
        <v>6.3863269792357388E-2</v>
      </c>
      <c r="N387" s="16">
        <f t="shared" si="177"/>
        <v>5.3294566863263435E-2</v>
      </c>
      <c r="O387" s="16"/>
      <c r="P387" s="16">
        <f>STDEV(P378:P384)</f>
        <v>0.55710464862879261</v>
      </c>
      <c r="U387" s="48"/>
    </row>
    <row r="388" spans="1:22" x14ac:dyDescent="0.2">
      <c r="B388" s="49" t="s">
        <v>563</v>
      </c>
      <c r="C388" s="16"/>
      <c r="D388" s="16">
        <f>D386/D$11</f>
        <v>0.97680361473082689</v>
      </c>
      <c r="E388" s="16">
        <f t="shared" ref="E388:N388" si="178">E386/E$11</f>
        <v>9.4423016544500232E-4</v>
      </c>
      <c r="F388" s="16">
        <f t="shared" si="178"/>
        <v>7.2955705762590903E-3</v>
      </c>
      <c r="G388" s="16">
        <f t="shared" si="178"/>
        <v>6.1535734352797548E-3</v>
      </c>
      <c r="H388" s="16">
        <f t="shared" si="178"/>
        <v>4.7473578554885341E-2</v>
      </c>
      <c r="I388" s="16">
        <f t="shared" si="178"/>
        <v>4.8792919632561346E-3</v>
      </c>
      <c r="J388" s="16">
        <f t="shared" si="178"/>
        <v>0.89212521284453872</v>
      </c>
      <c r="K388" s="16">
        <f t="shared" si="178"/>
        <v>6.9908969190719537E-5</v>
      </c>
      <c r="L388" s="16">
        <f t="shared" si="178"/>
        <v>1.1580060720030119E-2</v>
      </c>
      <c r="M388" s="16">
        <f t="shared" si="178"/>
        <v>5.1830969865386068E-4</v>
      </c>
      <c r="N388" s="16">
        <f t="shared" si="178"/>
        <v>2.2358913948814101E-4</v>
      </c>
      <c r="O388" s="16"/>
      <c r="P388" s="16">
        <f>SUM(D388:O388)</f>
        <v>1.9480669407978537</v>
      </c>
      <c r="Q388" s="28" t="s">
        <v>564</v>
      </c>
      <c r="U388" s="48"/>
    </row>
    <row r="389" spans="1:22" x14ac:dyDescent="0.2">
      <c r="B389" s="49" t="s">
        <v>565</v>
      </c>
      <c r="C389" s="16"/>
      <c r="D389" s="17">
        <f t="shared" ref="D389:N389" si="179">D388*D$9*D$7</f>
        <v>3.9072144589233075</v>
      </c>
      <c r="E389" s="17">
        <f t="shared" si="179"/>
        <v>3.7769206617800093E-3</v>
      </c>
      <c r="F389" s="17">
        <f t="shared" si="179"/>
        <v>4.3773423457554542E-2</v>
      </c>
      <c r="G389" s="17">
        <f t="shared" si="179"/>
        <v>3.6921440611678527E-2</v>
      </c>
      <c r="H389" s="17">
        <f t="shared" si="179"/>
        <v>9.4947157109770683E-2</v>
      </c>
      <c r="I389" s="17">
        <f t="shared" si="179"/>
        <v>9.7585839265122692E-3</v>
      </c>
      <c r="J389" s="17">
        <f t="shared" si="179"/>
        <v>1.7842504256890774</v>
      </c>
      <c r="K389" s="17">
        <f t="shared" si="179"/>
        <v>1.3981793838143907E-4</v>
      </c>
      <c r="L389" s="17">
        <f t="shared" si="179"/>
        <v>2.3160121440060237E-2</v>
      </c>
      <c r="M389" s="17">
        <f t="shared" si="179"/>
        <v>1.0366193973077214E-3</v>
      </c>
      <c r="N389" s="17">
        <f t="shared" si="179"/>
        <v>4.4717827897628202E-4</v>
      </c>
      <c r="O389" s="17"/>
      <c r="P389" s="16">
        <f>SUM(D389:O389)</f>
        <v>5.9054261474344063</v>
      </c>
      <c r="Q389" s="28" t="s">
        <v>564</v>
      </c>
      <c r="R389" s="27">
        <f>(2*Q390)/P389</f>
        <v>2.0320294760122199</v>
      </c>
      <c r="S389" s="18" t="s">
        <v>566</v>
      </c>
      <c r="U389" s="48"/>
    </row>
    <row r="390" spans="1:22" x14ac:dyDescent="0.2">
      <c r="B390" s="49" t="s">
        <v>428</v>
      </c>
      <c r="D390" s="52">
        <f t="shared" ref="D390:N390" si="180">$R389*D388*D$7</f>
        <v>1.9848937374083244</v>
      </c>
      <c r="E390" s="52">
        <f t="shared" si="180"/>
        <v>1.9187035283241398E-3</v>
      </c>
      <c r="F390" s="52">
        <f t="shared" si="180"/>
        <v>2.9649628910571858E-2</v>
      </c>
      <c r="G390" s="52">
        <f t="shared" si="180"/>
        <v>2.5008485206588472E-2</v>
      </c>
      <c r="H390" s="52">
        <f t="shared" si="180"/>
        <v>9.6467710955308622E-2</v>
      </c>
      <c r="I390" s="52">
        <f t="shared" si="180"/>
        <v>9.9148650914059992E-3</v>
      </c>
      <c r="J390" s="52">
        <f t="shared" si="180"/>
        <v>1.8128247287937782</v>
      </c>
      <c r="K390" s="52">
        <f t="shared" si="180"/>
        <v>1.4205708603317224E-4</v>
      </c>
      <c r="L390" s="52">
        <f t="shared" si="180"/>
        <v>2.3531024717112492E-2</v>
      </c>
      <c r="M390" s="52">
        <f t="shared" si="180"/>
        <v>2.1064411707353123E-3</v>
      </c>
      <c r="N390" s="52">
        <f t="shared" si="180"/>
        <v>9.0867944391222069E-4</v>
      </c>
      <c r="O390" s="52"/>
      <c r="P390" s="52">
        <f>SUM(D390:O390)</f>
        <v>3.9873660623120943</v>
      </c>
      <c r="Q390" s="27">
        <v>6</v>
      </c>
      <c r="R390" s="28" t="s">
        <v>567</v>
      </c>
    </row>
    <row r="391" spans="1:22" s="53" customFormat="1" x14ac:dyDescent="0.2">
      <c r="C391" s="54" t="s">
        <v>429</v>
      </c>
      <c r="D391" s="55">
        <f>J390/(SUM(H390:L390))</f>
        <v>0.93306038871773589</v>
      </c>
      <c r="F391" s="54"/>
      <c r="G391" s="54" t="s">
        <v>681</v>
      </c>
      <c r="H391" s="62">
        <f>J390+H390+I390+L390+G390</f>
        <v>1.9677468147641939</v>
      </c>
      <c r="J391" s="54"/>
      <c r="K391" s="55"/>
      <c r="U391" s="56"/>
    </row>
    <row r="392" spans="1:22" x14ac:dyDescent="0.2">
      <c r="B392" s="26" t="s">
        <v>680</v>
      </c>
      <c r="C392" s="46" t="s">
        <v>414</v>
      </c>
      <c r="D392" s="46" t="s">
        <v>4</v>
      </c>
      <c r="E392" s="46" t="s">
        <v>7</v>
      </c>
      <c r="F392" s="46" t="s">
        <v>3</v>
      </c>
      <c r="G392" s="46" t="s">
        <v>8</v>
      </c>
      <c r="H392" s="46" t="s">
        <v>10</v>
      </c>
      <c r="I392" s="46" t="s">
        <v>9</v>
      </c>
      <c r="J392" s="46" t="s">
        <v>2</v>
      </c>
      <c r="K392" s="46" t="s">
        <v>11</v>
      </c>
      <c r="L392" s="46" t="s">
        <v>6</v>
      </c>
      <c r="M392" s="46" t="s">
        <v>1</v>
      </c>
      <c r="N392" s="46" t="s">
        <v>5</v>
      </c>
      <c r="O392" s="46" t="s">
        <v>485</v>
      </c>
      <c r="P392" s="46" t="s">
        <v>12</v>
      </c>
      <c r="Q392" s="46" t="s">
        <v>13</v>
      </c>
      <c r="R392" s="46" t="s">
        <v>14</v>
      </c>
      <c r="S392" s="46" t="s">
        <v>15</v>
      </c>
      <c r="T392" s="46" t="s">
        <v>21</v>
      </c>
      <c r="U392" s="47" t="s">
        <v>22</v>
      </c>
      <c r="V392" s="46"/>
    </row>
    <row r="393" spans="1:22" x14ac:dyDescent="0.2">
      <c r="A393" s="27" t="s">
        <v>125</v>
      </c>
      <c r="B393" s="28" t="s">
        <v>126</v>
      </c>
      <c r="C393" s="27">
        <v>101.22880000000001</v>
      </c>
      <c r="D393" s="27">
        <v>42.817250000000001</v>
      </c>
      <c r="E393" s="27">
        <v>9.3600000000000003E-3</v>
      </c>
      <c r="F393" s="27">
        <v>1.0749999999999999E-2</v>
      </c>
      <c r="G393" s="27">
        <v>6.1449999999999998E-2</v>
      </c>
      <c r="H393" s="27">
        <v>3.3951699999999998</v>
      </c>
      <c r="I393" s="27">
        <v>0.10832</v>
      </c>
      <c r="J393" s="27">
        <v>54.655299999999997</v>
      </c>
      <c r="K393" s="27">
        <v>2.2450000000000001E-2</v>
      </c>
      <c r="L393" s="27">
        <v>0.14338999999999999</v>
      </c>
      <c r="M393" s="27">
        <v>5.4000000000000003E-3</v>
      </c>
      <c r="N393" s="27">
        <v>0</v>
      </c>
      <c r="P393" s="27">
        <v>101.22880000000001</v>
      </c>
      <c r="Q393" s="27">
        <v>14330</v>
      </c>
      <c r="R393" s="27">
        <v>-22282</v>
      </c>
      <c r="S393" s="27">
        <v>-28</v>
      </c>
      <c r="T393" s="27">
        <v>84</v>
      </c>
      <c r="U393" s="48">
        <v>39728.093958333331</v>
      </c>
    </row>
    <row r="394" spans="1:22" x14ac:dyDescent="0.2">
      <c r="A394" s="27" t="s">
        <v>127</v>
      </c>
      <c r="B394" s="28" t="s">
        <v>126</v>
      </c>
      <c r="C394" s="27">
        <v>100.7501</v>
      </c>
      <c r="D394" s="27">
        <v>42.825539999999997</v>
      </c>
      <c r="E394" s="27">
        <v>0</v>
      </c>
      <c r="F394" s="27">
        <v>1.5769999999999999E-2</v>
      </c>
      <c r="G394" s="27">
        <v>0.11655</v>
      </c>
      <c r="H394" s="27">
        <v>3.3693399999999998</v>
      </c>
      <c r="I394" s="27">
        <v>8.1549999999999997E-2</v>
      </c>
      <c r="J394" s="27">
        <v>54.168819999999997</v>
      </c>
      <c r="K394" s="27">
        <v>2.0910000000000002E-2</v>
      </c>
      <c r="L394" s="27">
        <v>0.14108999999999999</v>
      </c>
      <c r="M394" s="27">
        <v>8.1099999999999992E-3</v>
      </c>
      <c r="N394" s="27">
        <v>2.4399999999999999E-3</v>
      </c>
      <c r="P394" s="27">
        <v>100.7501</v>
      </c>
      <c r="Q394" s="27">
        <v>14329.5</v>
      </c>
      <c r="R394" s="27">
        <v>-22242.3</v>
      </c>
      <c r="S394" s="27">
        <v>-28</v>
      </c>
      <c r="T394" s="27">
        <v>85</v>
      </c>
      <c r="U394" s="48">
        <v>39728.097175925926</v>
      </c>
    </row>
    <row r="395" spans="1:22" x14ac:dyDescent="0.2">
      <c r="A395" s="27" t="s">
        <v>128</v>
      </c>
      <c r="B395" s="28" t="s">
        <v>126</v>
      </c>
      <c r="C395" s="27">
        <v>100.85290000000001</v>
      </c>
      <c r="D395" s="27">
        <v>42.758470000000003</v>
      </c>
      <c r="E395" s="27">
        <v>0</v>
      </c>
      <c r="F395" s="27">
        <v>1.6310000000000002E-2</v>
      </c>
      <c r="G395" s="27">
        <v>0.11652</v>
      </c>
      <c r="H395" s="27">
        <v>3.42333</v>
      </c>
      <c r="I395" s="27">
        <v>7.5550000000000006E-2</v>
      </c>
      <c r="J395" s="27">
        <v>54.311909999999997</v>
      </c>
      <c r="K395" s="27">
        <v>0</v>
      </c>
      <c r="L395" s="27">
        <v>0.12966</v>
      </c>
      <c r="M395" s="27">
        <v>1.6219999999999998E-2</v>
      </c>
      <c r="N395" s="27">
        <v>4.8799999999999998E-3</v>
      </c>
      <c r="P395" s="27">
        <v>100.85290000000001</v>
      </c>
      <c r="Q395" s="27">
        <v>14329</v>
      </c>
      <c r="R395" s="27">
        <v>-22202.5</v>
      </c>
      <c r="S395" s="27">
        <v>-28</v>
      </c>
      <c r="T395" s="27">
        <v>86</v>
      </c>
      <c r="U395" s="48">
        <v>39728.10019675926</v>
      </c>
    </row>
    <row r="396" spans="1:22" x14ac:dyDescent="0.2">
      <c r="A396" s="27" t="s">
        <v>129</v>
      </c>
      <c r="B396" s="28" t="s">
        <v>126</v>
      </c>
      <c r="C396" s="27">
        <v>101.2539</v>
      </c>
      <c r="D396" s="27">
        <v>42.760649999999998</v>
      </c>
      <c r="E396" s="27">
        <v>9.7900000000000001E-3</v>
      </c>
      <c r="F396" s="27">
        <v>3.8899999999999998E-3</v>
      </c>
      <c r="G396" s="27">
        <v>0.12776999999999999</v>
      </c>
      <c r="H396" s="27">
        <v>3.8186100000000001</v>
      </c>
      <c r="I396" s="27">
        <v>0.16134999999999999</v>
      </c>
      <c r="J396" s="27">
        <v>54.195819999999998</v>
      </c>
      <c r="K396" s="27">
        <v>2.2839999999999999E-2</v>
      </c>
      <c r="L396" s="27">
        <v>0.13750000000000001</v>
      </c>
      <c r="M396" s="27">
        <v>1.5699999999999999E-2</v>
      </c>
      <c r="N396" s="27">
        <v>0</v>
      </c>
      <c r="P396" s="27">
        <v>101.2539</v>
      </c>
      <c r="Q396" s="27">
        <v>14328.5</v>
      </c>
      <c r="R396" s="27">
        <v>-22162.799999999999</v>
      </c>
      <c r="S396" s="27">
        <v>-28</v>
      </c>
      <c r="T396" s="27">
        <v>87</v>
      </c>
      <c r="U396" s="48">
        <v>39728.103229166663</v>
      </c>
    </row>
    <row r="397" spans="1:22" x14ac:dyDescent="0.2">
      <c r="A397" s="27" t="s">
        <v>130</v>
      </c>
      <c r="B397" s="28" t="s">
        <v>126</v>
      </c>
      <c r="C397" s="27">
        <v>98.69144</v>
      </c>
      <c r="D397" s="27">
        <v>40.242179999999998</v>
      </c>
      <c r="E397" s="27">
        <v>0</v>
      </c>
      <c r="F397" s="27">
        <v>6.6320800000000002</v>
      </c>
      <c r="G397" s="27">
        <v>0.15690999999999999</v>
      </c>
      <c r="H397" s="27">
        <v>4.5185899999999997</v>
      </c>
      <c r="I397" s="27">
        <v>0.21995999999999999</v>
      </c>
      <c r="J397" s="27">
        <v>46.739640000000001</v>
      </c>
      <c r="K397" s="27">
        <v>0</v>
      </c>
      <c r="L397" s="27">
        <v>0.14574000000000001</v>
      </c>
      <c r="M397" s="27">
        <v>2.9780000000000001E-2</v>
      </c>
      <c r="N397" s="27">
        <v>6.5700000000000003E-3</v>
      </c>
      <c r="P397" s="27">
        <v>98.69144</v>
      </c>
      <c r="Q397" s="27">
        <v>14328</v>
      </c>
      <c r="R397" s="27">
        <v>-22123</v>
      </c>
      <c r="S397" s="27">
        <v>-28</v>
      </c>
      <c r="T397" s="27">
        <v>88</v>
      </c>
      <c r="U397" s="48">
        <v>39728.106261574074</v>
      </c>
    </row>
    <row r="398" spans="1:22" x14ac:dyDescent="0.2">
      <c r="A398" s="27" t="s">
        <v>140</v>
      </c>
      <c r="B398" s="28" t="s">
        <v>141</v>
      </c>
      <c r="C398" s="27">
        <v>100.1129</v>
      </c>
      <c r="D398" s="27">
        <v>41.149700000000003</v>
      </c>
      <c r="E398" s="27">
        <v>2.4160000000000001E-2</v>
      </c>
      <c r="F398" s="27">
        <v>9.4039999999999999E-2</v>
      </c>
      <c r="G398" s="27">
        <v>1.0815600000000001</v>
      </c>
      <c r="H398" s="27">
        <v>8.0765399999999996</v>
      </c>
      <c r="I398" s="27">
        <v>0.30174000000000001</v>
      </c>
      <c r="J398" s="27">
        <v>49.132460000000002</v>
      </c>
      <c r="K398" s="27">
        <v>9.5399999999999999E-3</v>
      </c>
      <c r="L398" s="27">
        <v>0.19169</v>
      </c>
      <c r="M398" s="27">
        <v>5.1499999999999997E-2</v>
      </c>
      <c r="N398" s="27">
        <v>0</v>
      </c>
      <c r="P398" s="27">
        <v>100.1129</v>
      </c>
      <c r="Q398" s="27">
        <v>14058</v>
      </c>
      <c r="R398" s="27">
        <v>-21569</v>
      </c>
      <c r="S398" s="27">
        <v>-30</v>
      </c>
      <c r="T398" s="27">
        <v>96</v>
      </c>
      <c r="U398" s="48">
        <v>39728.131018518521</v>
      </c>
    </row>
    <row r="399" spans="1:22" x14ac:dyDescent="0.2">
      <c r="A399" s="27" t="s">
        <v>142</v>
      </c>
      <c r="B399" s="28" t="s">
        <v>141</v>
      </c>
      <c r="C399" s="27">
        <v>100.2569</v>
      </c>
      <c r="D399" s="27">
        <v>42.220860000000002</v>
      </c>
      <c r="E399" s="27">
        <v>0</v>
      </c>
      <c r="F399" s="27">
        <v>1.247E-2</v>
      </c>
      <c r="G399" s="27">
        <v>0.12224</v>
      </c>
      <c r="H399" s="27">
        <v>5.4717700000000002</v>
      </c>
      <c r="I399" s="27">
        <v>0.18973999999999999</v>
      </c>
      <c r="J399" s="27">
        <v>52.148490000000002</v>
      </c>
      <c r="K399" s="27">
        <v>2.4920000000000001E-2</v>
      </c>
      <c r="L399" s="27">
        <v>5.5300000000000002E-2</v>
      </c>
      <c r="M399" s="27">
        <v>1.107E-2</v>
      </c>
      <c r="N399" s="27">
        <v>0</v>
      </c>
      <c r="P399" s="27">
        <v>100.2569</v>
      </c>
      <c r="Q399" s="27">
        <v>14049</v>
      </c>
      <c r="R399" s="27">
        <v>-21595.7</v>
      </c>
      <c r="S399" s="27">
        <v>-30</v>
      </c>
      <c r="T399" s="27">
        <v>97</v>
      </c>
      <c r="U399" s="48">
        <v>39728.134247685186</v>
      </c>
    </row>
    <row r="400" spans="1:22" x14ac:dyDescent="0.2">
      <c r="A400" s="27" t="s">
        <v>143</v>
      </c>
      <c r="B400" s="28" t="s">
        <v>141</v>
      </c>
      <c r="C400" s="27">
        <v>100.93340000000001</v>
      </c>
      <c r="D400" s="27">
        <v>42.37838</v>
      </c>
      <c r="E400" s="27">
        <v>8.5599999999999999E-3</v>
      </c>
      <c r="F400" s="27">
        <v>2.196E-2</v>
      </c>
      <c r="G400" s="27">
        <v>0.16566</v>
      </c>
      <c r="H400" s="27">
        <v>4.8495499999999998</v>
      </c>
      <c r="I400" s="27">
        <v>0.16213</v>
      </c>
      <c r="J400" s="27">
        <v>53.216520000000003</v>
      </c>
      <c r="K400" s="27">
        <v>4.2590000000000003E-2</v>
      </c>
      <c r="L400" s="27">
        <v>8.1439999999999999E-2</v>
      </c>
      <c r="M400" s="27">
        <v>5.4299999999999999E-3</v>
      </c>
      <c r="N400" s="27">
        <v>1.2099999999999999E-3</v>
      </c>
      <c r="P400" s="27">
        <v>100.93340000000001</v>
      </c>
      <c r="Q400" s="27">
        <v>14040</v>
      </c>
      <c r="R400" s="27">
        <v>-21622.3</v>
      </c>
      <c r="S400" s="27">
        <v>-30</v>
      </c>
      <c r="T400" s="27">
        <v>98</v>
      </c>
      <c r="U400" s="48">
        <v>39728.13726851852</v>
      </c>
    </row>
    <row r="401" spans="1:21" x14ac:dyDescent="0.2">
      <c r="A401" s="27" t="s">
        <v>144</v>
      </c>
      <c r="B401" s="28" t="s">
        <v>141</v>
      </c>
      <c r="C401" s="27">
        <v>100.4541</v>
      </c>
      <c r="D401" s="27">
        <v>42.253079999999997</v>
      </c>
      <c r="E401" s="27">
        <v>1.804E-2</v>
      </c>
      <c r="F401" s="27">
        <v>1.6449999999999999E-2</v>
      </c>
      <c r="G401" s="27">
        <v>0.17463999999999999</v>
      </c>
      <c r="H401" s="27">
        <v>5.0187799999999996</v>
      </c>
      <c r="I401" s="27">
        <v>0.19852</v>
      </c>
      <c r="J401" s="27">
        <v>52.683210000000003</v>
      </c>
      <c r="K401" s="27">
        <v>4.1430000000000002E-2</v>
      </c>
      <c r="L401" s="27">
        <v>2.4559999999999998E-2</v>
      </c>
      <c r="M401" s="27">
        <v>2.4150000000000001E-2</v>
      </c>
      <c r="N401" s="27">
        <v>1.2099999999999999E-3</v>
      </c>
      <c r="P401" s="27">
        <v>100.4541</v>
      </c>
      <c r="Q401" s="27">
        <v>14031</v>
      </c>
      <c r="R401" s="27">
        <v>-21649</v>
      </c>
      <c r="S401" s="27">
        <v>-30</v>
      </c>
      <c r="T401" s="27">
        <v>99</v>
      </c>
      <c r="U401" s="48">
        <v>39728.140300925923</v>
      </c>
    </row>
    <row r="402" spans="1:21" x14ac:dyDescent="0.2">
      <c r="B402" s="49" t="s">
        <v>418</v>
      </c>
      <c r="C402" s="27">
        <f>COUNT(C393:C401)</f>
        <v>9</v>
      </c>
      <c r="D402" s="27">
        <f t="shared" ref="D402:N402" si="181">COUNT(D393:D401)</f>
        <v>9</v>
      </c>
      <c r="E402" s="27">
        <f t="shared" si="181"/>
        <v>9</v>
      </c>
      <c r="F402" s="27">
        <f t="shared" si="181"/>
        <v>9</v>
      </c>
      <c r="G402" s="27">
        <f t="shared" si="181"/>
        <v>9</v>
      </c>
      <c r="H402" s="27">
        <f t="shared" si="181"/>
        <v>9</v>
      </c>
      <c r="I402" s="27">
        <f t="shared" si="181"/>
        <v>9</v>
      </c>
      <c r="J402" s="27">
        <f t="shared" si="181"/>
        <v>9</v>
      </c>
      <c r="K402" s="27">
        <f t="shared" si="181"/>
        <v>9</v>
      </c>
      <c r="L402" s="27">
        <f t="shared" si="181"/>
        <v>9</v>
      </c>
      <c r="M402" s="27">
        <f t="shared" si="181"/>
        <v>9</v>
      </c>
      <c r="N402" s="27">
        <f t="shared" si="181"/>
        <v>9</v>
      </c>
      <c r="P402" s="27">
        <f>COUNT(P393:P401)</f>
        <v>9</v>
      </c>
      <c r="U402" s="48"/>
    </row>
    <row r="403" spans="1:21" x14ac:dyDescent="0.2">
      <c r="B403" s="49" t="s">
        <v>419</v>
      </c>
      <c r="C403" s="16">
        <f>AVERAGE(C393:C401)</f>
        <v>100.50382666666667</v>
      </c>
      <c r="D403" s="16">
        <f t="shared" ref="D403:N403" si="182">AVERAGE(D393:D401)</f>
        <v>42.156234444444436</v>
      </c>
      <c r="E403" s="16">
        <f t="shared" si="182"/>
        <v>7.767777777777778E-3</v>
      </c>
      <c r="F403" s="16">
        <f t="shared" si="182"/>
        <v>0.75819111111111104</v>
      </c>
      <c r="G403" s="16">
        <f t="shared" si="182"/>
        <v>0.23592222222222223</v>
      </c>
      <c r="H403" s="16">
        <f t="shared" si="182"/>
        <v>4.6601866666666663</v>
      </c>
      <c r="I403" s="16">
        <f t="shared" si="182"/>
        <v>0.16653999999999999</v>
      </c>
      <c r="J403" s="16">
        <f t="shared" si="182"/>
        <v>52.361352222222223</v>
      </c>
      <c r="K403" s="16">
        <f t="shared" si="182"/>
        <v>2.0519999999999997E-2</v>
      </c>
      <c r="L403" s="16">
        <f t="shared" si="182"/>
        <v>0.11670777777777776</v>
      </c>
      <c r="M403" s="16">
        <f t="shared" si="182"/>
        <v>1.8595555555555553E-2</v>
      </c>
      <c r="N403" s="16">
        <f t="shared" si="182"/>
        <v>1.812222222222222E-3</v>
      </c>
      <c r="O403" s="16"/>
      <c r="P403" s="16">
        <f>AVERAGE(P393:P401)</f>
        <v>100.50382666666667</v>
      </c>
      <c r="U403" s="48"/>
    </row>
    <row r="404" spans="1:21" x14ac:dyDescent="0.2">
      <c r="B404" s="49" t="s">
        <v>787</v>
      </c>
      <c r="C404" s="16">
        <f t="shared" ref="C404:N404" si="183">STDEV(C393:C401)</f>
        <v>0.78710283184600671</v>
      </c>
      <c r="D404" s="16">
        <f t="shared" si="183"/>
        <v>0.89110447589089004</v>
      </c>
      <c r="E404" s="16">
        <f t="shared" si="183"/>
        <v>8.8234712242090101E-3</v>
      </c>
      <c r="F404" s="16">
        <f t="shared" si="183"/>
        <v>2.2028730827004335</v>
      </c>
      <c r="G404" s="16">
        <f t="shared" si="183"/>
        <v>0.31890558915523015</v>
      </c>
      <c r="H404" s="16">
        <f t="shared" si="183"/>
        <v>1.5008019879134622</v>
      </c>
      <c r="I404" s="16">
        <f t="shared" si="183"/>
        <v>7.2138867471010421E-2</v>
      </c>
      <c r="J404" s="16">
        <f t="shared" si="183"/>
        <v>2.706674431432313</v>
      </c>
      <c r="K404" s="16">
        <f t="shared" si="183"/>
        <v>1.5474307738958795E-2</v>
      </c>
      <c r="L404" s="16">
        <f t="shared" si="183"/>
        <v>5.229442866543673E-2</v>
      </c>
      <c r="M404" s="16">
        <f t="shared" si="183"/>
        <v>1.4860640220992429E-2</v>
      </c>
      <c r="N404" s="16">
        <f t="shared" si="183"/>
        <v>2.4058199110582753E-3</v>
      </c>
      <c r="O404" s="16"/>
      <c r="P404" s="16">
        <f>STDEV(P393:P401)</f>
        <v>0.78710283184600671</v>
      </c>
      <c r="U404" s="48"/>
    </row>
    <row r="405" spans="1:21" x14ac:dyDescent="0.2">
      <c r="B405" s="49" t="s">
        <v>563</v>
      </c>
      <c r="C405" s="16"/>
      <c r="D405" s="16">
        <f>D403/D$11</f>
        <v>0.70161813392923666</v>
      </c>
      <c r="E405" s="16">
        <f t="shared" ref="E405:N405" si="184">E403/E$11</f>
        <v>9.7220205782537136E-5</v>
      </c>
      <c r="F405" s="16">
        <f t="shared" si="184"/>
        <v>7.4360689774697914E-3</v>
      </c>
      <c r="G405" s="16">
        <f t="shared" si="184"/>
        <v>1.5522199603804864E-3</v>
      </c>
      <c r="H405" s="16">
        <f t="shared" si="184"/>
        <v>6.4863189619336056E-2</v>
      </c>
      <c r="I405" s="16">
        <f t="shared" si="184"/>
        <v>2.3477037500669604E-3</v>
      </c>
      <c r="J405" s="16">
        <f t="shared" si="184"/>
        <v>1.2991472946433198</v>
      </c>
      <c r="K405" s="16">
        <f t="shared" si="184"/>
        <v>2.7466423234559501E-4</v>
      </c>
      <c r="L405" s="16">
        <f t="shared" si="184"/>
        <v>2.0811167340909096E-3</v>
      </c>
      <c r="M405" s="16">
        <f t="shared" si="184"/>
        <v>3.0003022890606957E-4</v>
      </c>
      <c r="N405" s="16">
        <f t="shared" si="184"/>
        <v>1.9237333495629904E-5</v>
      </c>
      <c r="O405" s="16"/>
      <c r="P405" s="16">
        <f>SUM(D405:O405)</f>
        <v>2.0797368796144307</v>
      </c>
      <c r="Q405" s="28" t="s">
        <v>564</v>
      </c>
      <c r="U405" s="48"/>
    </row>
    <row r="406" spans="1:21" x14ac:dyDescent="0.2">
      <c r="B406" s="49" t="s">
        <v>565</v>
      </c>
      <c r="C406" s="16"/>
      <c r="D406" s="17">
        <f t="shared" ref="D406:N406" si="185">D405*D$9*D$7</f>
        <v>2.8064725357169467</v>
      </c>
      <c r="E406" s="17">
        <f t="shared" si="185"/>
        <v>3.8888082313014855E-4</v>
      </c>
      <c r="F406" s="17">
        <f t="shared" si="185"/>
        <v>4.4616413864818752E-2</v>
      </c>
      <c r="G406" s="17">
        <f t="shared" si="185"/>
        <v>9.3133197622829178E-3</v>
      </c>
      <c r="H406" s="17">
        <f t="shared" si="185"/>
        <v>0.12972637923867211</v>
      </c>
      <c r="I406" s="17">
        <f t="shared" si="185"/>
        <v>4.6954075001339208E-3</v>
      </c>
      <c r="J406" s="17">
        <f t="shared" si="185"/>
        <v>2.5982945892866396</v>
      </c>
      <c r="K406" s="17">
        <f t="shared" si="185"/>
        <v>5.4932846469119001E-4</v>
      </c>
      <c r="L406" s="17">
        <f t="shared" si="185"/>
        <v>4.1622334681818193E-3</v>
      </c>
      <c r="M406" s="17">
        <f t="shared" si="185"/>
        <v>6.0006045781213913E-4</v>
      </c>
      <c r="N406" s="17">
        <f t="shared" si="185"/>
        <v>3.8474666991259808E-5</v>
      </c>
      <c r="O406" s="17"/>
      <c r="P406" s="16">
        <f>SUM(D406:O406)</f>
        <v>5.5988576232503009</v>
      </c>
      <c r="Q406" s="28" t="s">
        <v>564</v>
      </c>
      <c r="R406" s="27">
        <f>(2*Q407)/P406</f>
        <v>1.4288629106727964</v>
      </c>
      <c r="S406" s="18" t="s">
        <v>566</v>
      </c>
      <c r="U406" s="48"/>
    </row>
    <row r="407" spans="1:21" x14ac:dyDescent="0.2">
      <c r="B407" s="49" t="s">
        <v>428</v>
      </c>
      <c r="D407" s="52">
        <f t="shared" ref="D407:N407" si="186">$R406*D405*D$7</f>
        <v>1.0025161290269449</v>
      </c>
      <c r="E407" s="52">
        <f t="shared" si="186"/>
        <v>1.3891434621064424E-4</v>
      </c>
      <c r="F407" s="52">
        <f t="shared" si="186"/>
        <v>2.1250246326222341E-2</v>
      </c>
      <c r="G407" s="52">
        <f t="shared" si="186"/>
        <v>4.4358190611873492E-3</v>
      </c>
      <c r="H407" s="52">
        <f t="shared" si="186"/>
        <v>9.2680605915006029E-2</v>
      </c>
      <c r="I407" s="52">
        <f t="shared" si="186"/>
        <v>3.3545468137181162E-3</v>
      </c>
      <c r="J407" s="52">
        <f t="shared" si="186"/>
        <v>1.856303384816743</v>
      </c>
      <c r="K407" s="52">
        <f t="shared" si="186"/>
        <v>3.9245753448703609E-4</v>
      </c>
      <c r="L407" s="52">
        <f t="shared" si="186"/>
        <v>2.9736305141230012E-3</v>
      </c>
      <c r="M407" s="52">
        <f t="shared" si="186"/>
        <v>8.5740413232910382E-4</v>
      </c>
      <c r="N407" s="52">
        <f t="shared" si="186"/>
        <v>5.4975024664298051E-5</v>
      </c>
      <c r="O407" s="52"/>
      <c r="P407" s="52">
        <f>SUM(D407:O407)</f>
        <v>2.9849581135116354</v>
      </c>
      <c r="Q407" s="27">
        <v>4</v>
      </c>
      <c r="R407" s="28" t="s">
        <v>567</v>
      </c>
    </row>
    <row r="408" spans="1:21" s="53" customFormat="1" x14ac:dyDescent="0.2">
      <c r="C408" s="54" t="s">
        <v>429</v>
      </c>
      <c r="D408" s="55">
        <f>J407/(SUM(H407:L407))</f>
        <v>0.94917369449533329</v>
      </c>
      <c r="F408" s="54"/>
      <c r="G408" s="54" t="s">
        <v>681</v>
      </c>
      <c r="H408" s="62">
        <f>J407+H407+I407+L407+G407</f>
        <v>1.9597479871207775</v>
      </c>
      <c r="J408" s="54"/>
      <c r="K408" s="55"/>
      <c r="U408" s="56"/>
    </row>
    <row r="409" spans="1:21" s="58" customFormat="1" ht="10.8" thickBot="1" x14ac:dyDescent="0.25">
      <c r="B409" s="59"/>
      <c r="U409" s="60"/>
    </row>
    <row r="410" spans="1:21" x14ac:dyDescent="0.2">
      <c r="A410" s="26" t="s">
        <v>603</v>
      </c>
      <c r="B410" s="49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U410" s="48"/>
    </row>
    <row r="411" spans="1:21" s="46" customFormat="1" x14ac:dyDescent="0.2">
      <c r="A411" s="46" t="s">
        <v>413</v>
      </c>
      <c r="B411" s="47" t="s">
        <v>18</v>
      </c>
      <c r="C411" s="46" t="s">
        <v>414</v>
      </c>
      <c r="D411" s="46" t="s">
        <v>4</v>
      </c>
      <c r="E411" s="46" t="s">
        <v>7</v>
      </c>
      <c r="F411" s="46" t="s">
        <v>3</v>
      </c>
      <c r="G411" s="46" t="s">
        <v>8</v>
      </c>
      <c r="H411" s="46" t="s">
        <v>10</v>
      </c>
      <c r="I411" s="46" t="s">
        <v>9</v>
      </c>
      <c r="J411" s="46" t="s">
        <v>2</v>
      </c>
      <c r="K411" s="46" t="s">
        <v>11</v>
      </c>
      <c r="L411" s="46" t="s">
        <v>6</v>
      </c>
      <c r="M411" s="46" t="s">
        <v>1</v>
      </c>
      <c r="N411" s="46" t="s">
        <v>5</v>
      </c>
      <c r="O411" s="46" t="s">
        <v>485</v>
      </c>
      <c r="P411" s="46" t="s">
        <v>12</v>
      </c>
      <c r="Q411" s="46" t="s">
        <v>13</v>
      </c>
      <c r="R411" s="46" t="s">
        <v>14</v>
      </c>
      <c r="S411" s="46" t="s">
        <v>15</v>
      </c>
      <c r="T411" s="46" t="s">
        <v>21</v>
      </c>
      <c r="U411" s="47" t="s">
        <v>22</v>
      </c>
    </row>
    <row r="412" spans="1:21" s="46" customFormat="1" x14ac:dyDescent="0.2">
      <c r="B412" s="26" t="s">
        <v>578</v>
      </c>
      <c r="U412" s="47"/>
    </row>
    <row r="413" spans="1:21" x14ac:dyDescent="0.2">
      <c r="A413" s="27" t="s">
        <v>159</v>
      </c>
      <c r="B413" s="28" t="s">
        <v>160</v>
      </c>
      <c r="C413" s="27">
        <v>100.8509</v>
      </c>
      <c r="D413" s="27">
        <v>50.371110000000002</v>
      </c>
      <c r="E413" s="27">
        <v>1.07586</v>
      </c>
      <c r="F413" s="27">
        <v>7.72</v>
      </c>
      <c r="G413" s="27">
        <v>2.6287500000000001</v>
      </c>
      <c r="H413" s="27">
        <v>1.2190700000000001</v>
      </c>
      <c r="I413" s="27">
        <v>0.35985</v>
      </c>
      <c r="J413" s="27">
        <v>19.610790000000001</v>
      </c>
      <c r="K413" s="27">
        <v>0</v>
      </c>
      <c r="L413" s="27">
        <v>17.841259999999998</v>
      </c>
      <c r="M413" s="27">
        <v>1.6559999999999998E-2</v>
      </c>
      <c r="N413" s="27">
        <v>7.6400000000000001E-3</v>
      </c>
      <c r="P413" s="27">
        <v>100.8509</v>
      </c>
      <c r="Q413" s="27">
        <v>18925</v>
      </c>
      <c r="R413" s="27">
        <v>-28087</v>
      </c>
      <c r="S413" s="27">
        <v>-28</v>
      </c>
      <c r="T413" s="27">
        <v>111</v>
      </c>
      <c r="U413" s="48">
        <v>39728.17763888889</v>
      </c>
    </row>
    <row r="414" spans="1:21" x14ac:dyDescent="0.2">
      <c r="A414" s="27" t="s">
        <v>161</v>
      </c>
      <c r="B414" s="28" t="s">
        <v>160</v>
      </c>
      <c r="C414" s="27">
        <v>100.8719</v>
      </c>
      <c r="D414" s="27">
        <v>49.066969999999998</v>
      </c>
      <c r="E414" s="27">
        <v>1.2519400000000001</v>
      </c>
      <c r="F414" s="27">
        <v>9.2843599999999995</v>
      </c>
      <c r="G414" s="27">
        <v>2.6970900000000002</v>
      </c>
      <c r="H414" s="27">
        <v>1.08674</v>
      </c>
      <c r="I414" s="27">
        <v>0.31086999999999998</v>
      </c>
      <c r="J414" s="27">
        <v>17.83446</v>
      </c>
      <c r="K414" s="27">
        <v>2.154E-2</v>
      </c>
      <c r="L414" s="27">
        <v>19.292680000000001</v>
      </c>
      <c r="M414" s="27">
        <v>2.5239999999999999E-2</v>
      </c>
      <c r="N414" s="27">
        <v>0</v>
      </c>
      <c r="P414" s="27">
        <v>100.8719</v>
      </c>
      <c r="Q414" s="27">
        <v>18919</v>
      </c>
      <c r="R414" s="27">
        <v>-28094.7</v>
      </c>
      <c r="S414" s="27">
        <v>-28</v>
      </c>
      <c r="T414" s="27">
        <v>112</v>
      </c>
      <c r="U414" s="48">
        <v>39728.180891203701</v>
      </c>
    </row>
    <row r="415" spans="1:21" x14ac:dyDescent="0.2">
      <c r="A415" s="27" t="s">
        <v>162</v>
      </c>
      <c r="B415" s="28" t="s">
        <v>160</v>
      </c>
      <c r="C415" s="27">
        <v>100.798</v>
      </c>
      <c r="D415" s="27">
        <v>48.181260000000002</v>
      </c>
      <c r="E415" s="27">
        <v>1.31603</v>
      </c>
      <c r="F415" s="27">
        <v>10.635400000000001</v>
      </c>
      <c r="G415" s="27">
        <v>2.5109900000000001</v>
      </c>
      <c r="H415" s="27">
        <v>1.2025699999999999</v>
      </c>
      <c r="I415" s="27">
        <v>0.34487000000000001</v>
      </c>
      <c r="J415" s="27">
        <v>16.78275</v>
      </c>
      <c r="K415" s="27">
        <v>2.758E-2</v>
      </c>
      <c r="L415" s="27">
        <v>19.75827</v>
      </c>
      <c r="M415" s="27">
        <v>3.1140000000000001E-2</v>
      </c>
      <c r="N415" s="27">
        <v>7.1399999999999996E-3</v>
      </c>
      <c r="P415" s="27">
        <v>100.798</v>
      </c>
      <c r="Q415" s="27">
        <v>18913</v>
      </c>
      <c r="R415" s="27">
        <v>-28102.3</v>
      </c>
      <c r="S415" s="27">
        <v>-28</v>
      </c>
      <c r="T415" s="27">
        <v>113</v>
      </c>
      <c r="U415" s="48">
        <v>39728.183935185189</v>
      </c>
    </row>
    <row r="416" spans="1:21" x14ac:dyDescent="0.2">
      <c r="A416" s="27" t="s">
        <v>163</v>
      </c>
      <c r="B416" s="28" t="s">
        <v>160</v>
      </c>
      <c r="C416" s="27">
        <v>100.8164</v>
      </c>
      <c r="D416" s="27">
        <v>47.378059999999998</v>
      </c>
      <c r="E416" s="27">
        <v>1.1887000000000001</v>
      </c>
      <c r="F416" s="27">
        <v>12.217829999999999</v>
      </c>
      <c r="G416" s="27">
        <v>2.1678299999999999</v>
      </c>
      <c r="H416" s="27">
        <v>1.1490499999999999</v>
      </c>
      <c r="I416" s="27">
        <v>0.35894999999999999</v>
      </c>
      <c r="J416" s="27">
        <v>16.09947</v>
      </c>
      <c r="K416" s="27">
        <v>2.1530000000000001E-2</v>
      </c>
      <c r="L416" s="27">
        <v>20.18064</v>
      </c>
      <c r="M416" s="27">
        <v>5.3010000000000002E-2</v>
      </c>
      <c r="N416" s="27">
        <v>1.3799999999999999E-3</v>
      </c>
      <c r="P416" s="27">
        <v>100.8164</v>
      </c>
      <c r="Q416" s="27">
        <v>18907</v>
      </c>
      <c r="R416" s="27">
        <v>-28110</v>
      </c>
      <c r="S416" s="27">
        <v>-28</v>
      </c>
      <c r="T416" s="27">
        <v>114</v>
      </c>
      <c r="U416" s="48">
        <v>39728.186990740738</v>
      </c>
    </row>
    <row r="417" spans="1:21" x14ac:dyDescent="0.2">
      <c r="B417" s="49" t="s">
        <v>418</v>
      </c>
      <c r="C417" s="27">
        <f>COUNT(C413:C416)</f>
        <v>4</v>
      </c>
      <c r="D417" s="27">
        <f t="shared" ref="D417:N417" si="187">COUNT(D413:D416)</f>
        <v>4</v>
      </c>
      <c r="E417" s="27">
        <f t="shared" si="187"/>
        <v>4</v>
      </c>
      <c r="F417" s="27">
        <f t="shared" si="187"/>
        <v>4</v>
      </c>
      <c r="G417" s="27">
        <f t="shared" si="187"/>
        <v>4</v>
      </c>
      <c r="H417" s="27">
        <f t="shared" si="187"/>
        <v>4</v>
      </c>
      <c r="I417" s="27">
        <f t="shared" si="187"/>
        <v>4</v>
      </c>
      <c r="J417" s="27">
        <f t="shared" si="187"/>
        <v>4</v>
      </c>
      <c r="K417" s="27">
        <f t="shared" si="187"/>
        <v>4</v>
      </c>
      <c r="L417" s="27">
        <f t="shared" si="187"/>
        <v>4</v>
      </c>
      <c r="M417" s="27">
        <f t="shared" si="187"/>
        <v>4</v>
      </c>
      <c r="N417" s="27">
        <f t="shared" si="187"/>
        <v>4</v>
      </c>
      <c r="P417" s="27">
        <f>COUNT(P413:P416)</f>
        <v>4</v>
      </c>
      <c r="U417" s="48"/>
    </row>
    <row r="418" spans="1:21" x14ac:dyDescent="0.2">
      <c r="B418" s="49" t="s">
        <v>419</v>
      </c>
      <c r="C418" s="16">
        <f>AVERAGE(C413:C416)</f>
        <v>100.8343</v>
      </c>
      <c r="D418" s="16">
        <f t="shared" ref="D418:N418" si="188">AVERAGE(D413:D416)</f>
        <v>48.74935</v>
      </c>
      <c r="E418" s="16">
        <f t="shared" si="188"/>
        <v>1.2081325000000001</v>
      </c>
      <c r="F418" s="16">
        <f t="shared" si="188"/>
        <v>9.9643975000000005</v>
      </c>
      <c r="G418" s="16">
        <f t="shared" si="188"/>
        <v>2.5011650000000003</v>
      </c>
      <c r="H418" s="16">
        <f t="shared" si="188"/>
        <v>1.1643574999999999</v>
      </c>
      <c r="I418" s="16">
        <f t="shared" si="188"/>
        <v>0.34363500000000002</v>
      </c>
      <c r="J418" s="16">
        <f t="shared" si="188"/>
        <v>17.581867500000001</v>
      </c>
      <c r="K418" s="16">
        <f t="shared" si="188"/>
        <v>1.7662499999999998E-2</v>
      </c>
      <c r="L418" s="16">
        <f t="shared" si="188"/>
        <v>19.268212499999997</v>
      </c>
      <c r="M418" s="16">
        <f t="shared" si="188"/>
        <v>3.1487500000000002E-2</v>
      </c>
      <c r="N418" s="16">
        <f t="shared" si="188"/>
        <v>4.0400000000000002E-3</v>
      </c>
      <c r="O418" s="16"/>
      <c r="P418" s="16">
        <f>AVERAGE(P413:P416)</f>
        <v>100.8343</v>
      </c>
      <c r="U418" s="48"/>
    </row>
    <row r="419" spans="1:21" x14ac:dyDescent="0.2">
      <c r="B419" s="49" t="s">
        <v>787</v>
      </c>
      <c r="C419" s="16">
        <f t="shared" ref="C419:N419" si="189">STDEV(C413:C416)</f>
        <v>3.3303753542203086E-2</v>
      </c>
      <c r="D419" s="16">
        <f t="shared" si="189"/>
        <v>1.282465135874397</v>
      </c>
      <c r="E419" s="16">
        <f t="shared" si="189"/>
        <v>0.10236308559078641</v>
      </c>
      <c r="F419" s="16">
        <f t="shared" si="189"/>
        <v>1.9172874524941885</v>
      </c>
      <c r="G419" s="16">
        <f t="shared" si="189"/>
        <v>0.23514058964798071</v>
      </c>
      <c r="H419" s="16">
        <f t="shared" si="189"/>
        <v>5.9756306989304488E-2</v>
      </c>
      <c r="I419" s="16">
        <f t="shared" si="189"/>
        <v>2.2895020564888492E-2</v>
      </c>
      <c r="J419" s="16">
        <f t="shared" si="189"/>
        <v>1.5293158174899655</v>
      </c>
      <c r="K419" s="16">
        <f t="shared" si="189"/>
        <v>1.2114911954556945E-2</v>
      </c>
      <c r="L419" s="16">
        <f t="shared" si="189"/>
        <v>1.0180819207174185</v>
      </c>
      <c r="M419" s="16">
        <f t="shared" si="189"/>
        <v>1.5547778780263114E-2</v>
      </c>
      <c r="N419" s="16">
        <f t="shared" si="189"/>
        <v>3.9143837318280379E-3</v>
      </c>
      <c r="O419" s="16"/>
      <c r="P419" s="16">
        <f>STDEV(P413:P416)</f>
        <v>3.3303753542203086E-2</v>
      </c>
      <c r="U419" s="48"/>
    </row>
    <row r="420" spans="1:21" x14ac:dyDescent="0.2">
      <c r="B420" s="49" t="s">
        <v>563</v>
      </c>
      <c r="C420" s="16"/>
      <c r="D420" s="16">
        <f>D418/D$11</f>
        <v>0.81134922101114604</v>
      </c>
      <c r="E420" s="16">
        <f t="shared" ref="E420:N420" si="190">E418/E$11</f>
        <v>1.5120784041812895E-2</v>
      </c>
      <c r="F420" s="16">
        <f t="shared" si="190"/>
        <v>9.7727269606658548E-2</v>
      </c>
      <c r="G420" s="16">
        <f t="shared" si="190"/>
        <v>1.6456093879736983E-2</v>
      </c>
      <c r="H420" s="16">
        <f t="shared" si="190"/>
        <v>1.6206205182166398E-2</v>
      </c>
      <c r="I420" s="16">
        <f t="shared" si="190"/>
        <v>4.8442006614282454E-3</v>
      </c>
      <c r="J420" s="16">
        <f t="shared" si="190"/>
        <v>0.43622700002977344</v>
      </c>
      <c r="K420" s="16">
        <f t="shared" si="190"/>
        <v>2.364160333237852E-4</v>
      </c>
      <c r="L420" s="16">
        <f t="shared" si="190"/>
        <v>0.34358806442294315</v>
      </c>
      <c r="M420" s="16">
        <f t="shared" si="190"/>
        <v>5.0803547140367358E-4</v>
      </c>
      <c r="N420" s="16">
        <f t="shared" si="190"/>
        <v>4.2885925561073178E-5</v>
      </c>
      <c r="O420" s="16"/>
      <c r="P420" s="16">
        <f>SUM(D420:O420)</f>
        <v>1.7423061762659542</v>
      </c>
      <c r="Q420" s="28" t="s">
        <v>564</v>
      </c>
      <c r="U420" s="48"/>
    </row>
    <row r="421" spans="1:21" x14ac:dyDescent="0.2">
      <c r="B421" s="49" t="s">
        <v>565</v>
      </c>
      <c r="C421" s="16"/>
      <c r="D421" s="17">
        <f t="shared" ref="D421:N421" si="191">D420*D$9*D$7</f>
        <v>3.2453968840445842</v>
      </c>
      <c r="E421" s="17">
        <f t="shared" si="191"/>
        <v>6.048313616725158E-2</v>
      </c>
      <c r="F421" s="17">
        <f t="shared" si="191"/>
        <v>0.58636361763995126</v>
      </c>
      <c r="G421" s="17">
        <f t="shared" si="191"/>
        <v>9.8736563278421896E-2</v>
      </c>
      <c r="H421" s="17">
        <f t="shared" si="191"/>
        <v>3.2412410364332796E-2</v>
      </c>
      <c r="I421" s="17">
        <f t="shared" si="191"/>
        <v>9.6884013228564908E-3</v>
      </c>
      <c r="J421" s="17">
        <f t="shared" si="191"/>
        <v>0.87245400005954687</v>
      </c>
      <c r="K421" s="17">
        <f t="shared" si="191"/>
        <v>4.728320666475704E-4</v>
      </c>
      <c r="L421" s="17">
        <f t="shared" si="191"/>
        <v>0.6871761288458863</v>
      </c>
      <c r="M421" s="17">
        <f t="shared" si="191"/>
        <v>1.0160709428073472E-3</v>
      </c>
      <c r="N421" s="17">
        <f t="shared" si="191"/>
        <v>8.5771851122146356E-5</v>
      </c>
      <c r="O421" s="17"/>
      <c r="P421" s="16">
        <f>SUM(D421:O421)</f>
        <v>5.5942858165834073</v>
      </c>
      <c r="Q421" s="28" t="s">
        <v>564</v>
      </c>
      <c r="R421" s="27">
        <f>(2*Q422)/P421</f>
        <v>2.1450459260461505</v>
      </c>
      <c r="S421" s="18" t="s">
        <v>566</v>
      </c>
      <c r="U421" s="48"/>
    </row>
    <row r="422" spans="1:21" x14ac:dyDescent="0.2">
      <c r="B422" s="49" t="s">
        <v>428</v>
      </c>
      <c r="D422" s="52">
        <f t="shared" ref="D422:N422" si="192">$R421*D420*D$7</f>
        <v>1.7403813411306766</v>
      </c>
      <c r="E422" s="52">
        <f t="shared" si="192"/>
        <v>3.2434776207514393E-2</v>
      </c>
      <c r="F422" s="52">
        <f t="shared" si="192"/>
        <v>0.41925896306675342</v>
      </c>
      <c r="G422" s="52">
        <f t="shared" si="192"/>
        <v>7.0598154270725619E-2</v>
      </c>
      <c r="H422" s="52">
        <f t="shared" si="192"/>
        <v>3.4763054402674042E-2</v>
      </c>
      <c r="I422" s="52">
        <f t="shared" si="192"/>
        <v>1.0391032893746726E-2</v>
      </c>
      <c r="J422" s="52">
        <f t="shared" si="192"/>
        <v>0.9357269492451995</v>
      </c>
      <c r="K422" s="52">
        <f t="shared" si="192"/>
        <v>5.0712324913317639E-4</v>
      </c>
      <c r="L422" s="52">
        <f t="shared" si="192"/>
        <v>0.73701217782851647</v>
      </c>
      <c r="M422" s="52">
        <f t="shared" si="192"/>
        <v>2.179518836442771E-3</v>
      </c>
      <c r="N422" s="52">
        <f t="shared" si="192"/>
        <v>1.8398455981899698E-4</v>
      </c>
      <c r="O422" s="52"/>
      <c r="P422" s="52">
        <f>SUM(D422:O422)</f>
        <v>3.9834370756912016</v>
      </c>
      <c r="Q422" s="27">
        <v>6</v>
      </c>
      <c r="R422" s="28" t="s">
        <v>567</v>
      </c>
    </row>
    <row r="423" spans="1:21" x14ac:dyDescent="0.2">
      <c r="A423" s="26"/>
      <c r="B423" s="49"/>
      <c r="C423" s="54" t="s">
        <v>689</v>
      </c>
      <c r="D423" s="62">
        <f>J422/(H422+I422+J422+K422)</f>
        <v>0.95347283326172427</v>
      </c>
      <c r="E423" s="53"/>
      <c r="F423" s="53"/>
      <c r="G423" s="53"/>
      <c r="H423" s="54" t="s">
        <v>687</v>
      </c>
      <c r="I423" s="63">
        <f>L422/(SUM(H422:L422))</f>
        <v>0.4288943395167148</v>
      </c>
      <c r="J423" s="53"/>
      <c r="K423" s="53"/>
      <c r="L423" s="54" t="s">
        <v>731</v>
      </c>
      <c r="M423" s="62">
        <f>SUM(H422:L422)</f>
        <v>1.7184003376192698</v>
      </c>
      <c r="N423" s="16"/>
      <c r="O423" s="16"/>
      <c r="P423" s="16"/>
      <c r="U423" s="48"/>
    </row>
    <row r="424" spans="1:21" x14ac:dyDescent="0.2">
      <c r="B424" s="26" t="s">
        <v>688</v>
      </c>
    </row>
    <row r="425" spans="1:21" x14ac:dyDescent="0.2">
      <c r="A425" s="27" t="s">
        <v>154</v>
      </c>
      <c r="B425" s="28" t="s">
        <v>155</v>
      </c>
      <c r="C425" s="27">
        <v>100.72620000000001</v>
      </c>
      <c r="D425" s="27">
        <v>58.0471</v>
      </c>
      <c r="E425" s="27">
        <v>0.24660000000000001</v>
      </c>
      <c r="F425" s="27">
        <v>1.6843999999999999</v>
      </c>
      <c r="G425" s="27">
        <v>1.4456899999999999</v>
      </c>
      <c r="H425" s="27">
        <v>1.80627</v>
      </c>
      <c r="I425" s="27">
        <v>0.21357999999999999</v>
      </c>
      <c r="J425" s="27">
        <v>35.538640000000001</v>
      </c>
      <c r="K425" s="27">
        <v>2.138E-2</v>
      </c>
      <c r="L425" s="27">
        <v>1.70966</v>
      </c>
      <c r="M425" s="27">
        <v>1.0279999999999999E-2</v>
      </c>
      <c r="N425" s="27">
        <v>2.65E-3</v>
      </c>
      <c r="P425" s="27">
        <v>100.72620000000001</v>
      </c>
      <c r="Q425" s="27">
        <v>19016</v>
      </c>
      <c r="R425" s="27">
        <v>-27974</v>
      </c>
      <c r="S425" s="27">
        <v>-28</v>
      </c>
      <c r="T425" s="27">
        <v>107</v>
      </c>
      <c r="U425" s="48">
        <v>39728.165231481478</v>
      </c>
    </row>
    <row r="426" spans="1:21" x14ac:dyDescent="0.2">
      <c r="A426" s="27" t="s">
        <v>156</v>
      </c>
      <c r="B426" s="28" t="s">
        <v>155</v>
      </c>
      <c r="C426" s="27">
        <v>101.37179999999999</v>
      </c>
      <c r="D426" s="27">
        <v>58.253500000000003</v>
      </c>
      <c r="E426" s="27">
        <v>0.23891000000000001</v>
      </c>
      <c r="F426" s="27">
        <v>1.49464</v>
      </c>
      <c r="G426" s="27">
        <v>1.4151100000000001</v>
      </c>
      <c r="H426" s="27">
        <v>1.69648</v>
      </c>
      <c r="I426" s="27">
        <v>0.19234999999999999</v>
      </c>
      <c r="J426" s="27">
        <v>36.377490000000002</v>
      </c>
      <c r="K426" s="27">
        <v>8.3999999999999995E-3</v>
      </c>
      <c r="L426" s="27">
        <v>1.68899</v>
      </c>
      <c r="M426" s="27">
        <v>3.2599999999999999E-3</v>
      </c>
      <c r="N426" s="27">
        <v>2.65E-3</v>
      </c>
      <c r="P426" s="27">
        <v>101.37179999999999</v>
      </c>
      <c r="Q426" s="27">
        <v>19023</v>
      </c>
      <c r="R426" s="27">
        <v>-27984.3</v>
      </c>
      <c r="S426" s="27">
        <v>-28</v>
      </c>
      <c r="T426" s="27">
        <v>108</v>
      </c>
      <c r="U426" s="48">
        <v>39728.16846064815</v>
      </c>
    </row>
    <row r="427" spans="1:21" x14ac:dyDescent="0.2">
      <c r="A427" s="27" t="s">
        <v>157</v>
      </c>
      <c r="B427" s="28" t="s">
        <v>155</v>
      </c>
      <c r="C427" s="27">
        <v>100.69580000000001</v>
      </c>
      <c r="D427" s="27">
        <v>57.18477</v>
      </c>
      <c r="E427" s="27">
        <v>0.25281999999999999</v>
      </c>
      <c r="F427" s="27">
        <v>1.8810899999999999</v>
      </c>
      <c r="G427" s="27">
        <v>1.6144799999999999</v>
      </c>
      <c r="H427" s="27">
        <v>2.92394</v>
      </c>
      <c r="I427" s="27">
        <v>0.25718999999999997</v>
      </c>
      <c r="J427" s="27">
        <v>34.103499999999997</v>
      </c>
      <c r="K427" s="27">
        <v>2.6700000000000001E-3</v>
      </c>
      <c r="L427" s="27">
        <v>2.4213399999999998</v>
      </c>
      <c r="M427" s="27">
        <v>5.3949999999999998E-2</v>
      </c>
      <c r="N427" s="27">
        <v>0</v>
      </c>
      <c r="P427" s="27">
        <v>100.69580000000001</v>
      </c>
      <c r="Q427" s="27">
        <v>19030</v>
      </c>
      <c r="R427" s="27">
        <v>-27994.7</v>
      </c>
      <c r="S427" s="27">
        <v>-28</v>
      </c>
      <c r="T427" s="27">
        <v>109</v>
      </c>
      <c r="U427" s="48">
        <v>39728.17150462963</v>
      </c>
    </row>
    <row r="428" spans="1:21" x14ac:dyDescent="0.2">
      <c r="A428" s="27" t="s">
        <v>158</v>
      </c>
      <c r="B428" s="28" t="s">
        <v>155</v>
      </c>
      <c r="C428" s="27">
        <v>101.00700000000001</v>
      </c>
      <c r="D428" s="27">
        <v>55.860570000000003</v>
      </c>
      <c r="E428" s="27">
        <v>0.35754000000000002</v>
      </c>
      <c r="F428" s="27">
        <v>3.22729</v>
      </c>
      <c r="G428" s="27">
        <v>1.9017299999999999</v>
      </c>
      <c r="H428" s="27">
        <v>2.8676699999999999</v>
      </c>
      <c r="I428" s="27">
        <v>0.33438000000000001</v>
      </c>
      <c r="J428" s="27">
        <v>31.134460000000001</v>
      </c>
      <c r="K428" s="27">
        <v>0</v>
      </c>
      <c r="L428" s="84">
        <v>5.2794499999999998</v>
      </c>
      <c r="M428" s="27">
        <v>4.0579999999999998E-2</v>
      </c>
      <c r="N428" s="27">
        <v>3.3300000000000001E-3</v>
      </c>
      <c r="P428" s="27">
        <v>101.00700000000001</v>
      </c>
      <c r="Q428" s="27">
        <v>19037</v>
      </c>
      <c r="R428" s="27">
        <v>-28005</v>
      </c>
      <c r="S428" s="27">
        <v>-28</v>
      </c>
      <c r="T428" s="27">
        <v>110</v>
      </c>
      <c r="U428" s="48">
        <v>39728.174537037034</v>
      </c>
    </row>
    <row r="429" spans="1:21" x14ac:dyDescent="0.2">
      <c r="A429" s="27" t="s">
        <v>170</v>
      </c>
      <c r="B429" s="28" t="s">
        <v>169</v>
      </c>
      <c r="C429" s="27">
        <v>101.5261</v>
      </c>
      <c r="D429" s="27">
        <v>58.156030000000001</v>
      </c>
      <c r="E429" s="27">
        <v>0.27224999999999999</v>
      </c>
      <c r="F429" s="27">
        <v>2.0050599999999998</v>
      </c>
      <c r="G429" s="27">
        <v>1.4416199999999999</v>
      </c>
      <c r="H429" s="27">
        <v>1.7964599999999999</v>
      </c>
      <c r="I429" s="27">
        <v>0.20465</v>
      </c>
      <c r="J429" s="27">
        <v>37.003329999999998</v>
      </c>
      <c r="K429" s="27">
        <v>2.8670000000000001E-2</v>
      </c>
      <c r="L429" s="27">
        <v>0.59619</v>
      </c>
      <c r="M429" s="27">
        <v>2.181E-2</v>
      </c>
      <c r="N429" s="27">
        <v>0</v>
      </c>
      <c r="P429" s="27">
        <v>101.5261</v>
      </c>
      <c r="Q429" s="27">
        <v>18928.5</v>
      </c>
      <c r="R429" s="27">
        <v>-28061</v>
      </c>
      <c r="S429" s="27">
        <v>-28</v>
      </c>
      <c r="T429" s="27">
        <v>119</v>
      </c>
      <c r="U429" s="48">
        <v>39728.202673611115</v>
      </c>
    </row>
    <row r="430" spans="1:21" x14ac:dyDescent="0.2">
      <c r="A430" s="27" t="s">
        <v>171</v>
      </c>
      <c r="B430" s="28" t="s">
        <v>169</v>
      </c>
      <c r="C430" s="27">
        <v>101.47920000000001</v>
      </c>
      <c r="D430" s="27">
        <v>58.176929999999999</v>
      </c>
      <c r="E430" s="27">
        <v>0.28017999999999998</v>
      </c>
      <c r="F430" s="27">
        <v>2.1240899999999998</v>
      </c>
      <c r="G430" s="27">
        <v>1.5718000000000001</v>
      </c>
      <c r="H430" s="27">
        <v>1.6815</v>
      </c>
      <c r="I430" s="27">
        <v>0.23572000000000001</v>
      </c>
      <c r="J430" s="27">
        <v>36.723080000000003</v>
      </c>
      <c r="K430" s="27">
        <v>1.472E-2</v>
      </c>
      <c r="L430" s="27">
        <v>0.67118</v>
      </c>
      <c r="M430" s="27">
        <v>0</v>
      </c>
      <c r="N430" s="27">
        <v>0</v>
      </c>
      <c r="P430" s="27">
        <v>101.47920000000001</v>
      </c>
      <c r="Q430" s="27">
        <v>18921</v>
      </c>
      <c r="R430" s="27">
        <v>-28070</v>
      </c>
      <c r="S430" s="27">
        <v>-28</v>
      </c>
      <c r="T430" s="27">
        <v>120</v>
      </c>
      <c r="U430" s="48">
        <v>39728.205717592595</v>
      </c>
    </row>
    <row r="431" spans="1:21" x14ac:dyDescent="0.2">
      <c r="B431" s="49" t="s">
        <v>418</v>
      </c>
      <c r="C431" s="27">
        <f>COUNT(C425:C430)</f>
        <v>6</v>
      </c>
      <c r="D431" s="27">
        <f t="shared" ref="D431:N431" si="193">COUNT(D425:D430)</f>
        <v>6</v>
      </c>
      <c r="E431" s="27">
        <f t="shared" si="193"/>
        <v>6</v>
      </c>
      <c r="F431" s="27">
        <f t="shared" si="193"/>
        <v>6</v>
      </c>
      <c r="G431" s="27">
        <f t="shared" si="193"/>
        <v>6</v>
      </c>
      <c r="H431" s="27">
        <f t="shared" si="193"/>
        <v>6</v>
      </c>
      <c r="I431" s="27">
        <f t="shared" si="193"/>
        <v>6</v>
      </c>
      <c r="J431" s="27">
        <f t="shared" si="193"/>
        <v>6</v>
      </c>
      <c r="K431" s="27">
        <f t="shared" si="193"/>
        <v>6</v>
      </c>
      <c r="L431" s="27">
        <f t="shared" si="193"/>
        <v>6</v>
      </c>
      <c r="M431" s="27">
        <f t="shared" si="193"/>
        <v>6</v>
      </c>
      <c r="N431" s="27">
        <f t="shared" si="193"/>
        <v>6</v>
      </c>
      <c r="P431" s="27">
        <f>COUNT(P424:P430)</f>
        <v>6</v>
      </c>
      <c r="U431" s="48"/>
    </row>
    <row r="432" spans="1:21" x14ac:dyDescent="0.2">
      <c r="B432" s="49" t="s">
        <v>419</v>
      </c>
      <c r="C432" s="16">
        <f>AVERAGE(C425:C430)</f>
        <v>101.13435</v>
      </c>
      <c r="D432" s="16">
        <f t="shared" ref="D432:N432" si="194">AVERAGE(D425:D430)</f>
        <v>57.613149999999997</v>
      </c>
      <c r="E432" s="16">
        <f t="shared" si="194"/>
        <v>0.27471666666666666</v>
      </c>
      <c r="F432" s="16">
        <f t="shared" si="194"/>
        <v>2.0694283333333332</v>
      </c>
      <c r="G432" s="16">
        <f t="shared" si="194"/>
        <v>1.5650716666666664</v>
      </c>
      <c r="H432" s="16">
        <f t="shared" si="194"/>
        <v>2.1287199999999999</v>
      </c>
      <c r="I432" s="16">
        <f t="shared" si="194"/>
        <v>0.239645</v>
      </c>
      <c r="J432" s="16">
        <f t="shared" si="194"/>
        <v>35.146750000000004</v>
      </c>
      <c r="K432" s="16">
        <f t="shared" si="194"/>
        <v>1.264E-2</v>
      </c>
      <c r="L432" s="16">
        <f t="shared" si="194"/>
        <v>2.0611349999999997</v>
      </c>
      <c r="M432" s="16">
        <f t="shared" si="194"/>
        <v>2.1646666666666665E-2</v>
      </c>
      <c r="N432" s="16">
        <f t="shared" si="194"/>
        <v>1.4383333333333333E-3</v>
      </c>
      <c r="O432" s="16"/>
      <c r="P432" s="27">
        <f>COUNT(P426:P431)</f>
        <v>6</v>
      </c>
      <c r="U432" s="48"/>
    </row>
    <row r="433" spans="1:26" x14ac:dyDescent="0.2">
      <c r="B433" s="49" t="s">
        <v>787</v>
      </c>
      <c r="C433" s="16">
        <f t="shared" ref="C433:N433" si="195">STDEV(C425:C430)</f>
        <v>0.37520731202896079</v>
      </c>
      <c r="D433" s="16">
        <f t="shared" si="195"/>
        <v>0.94508977230737112</v>
      </c>
      <c r="E433" s="16">
        <f t="shared" si="195"/>
        <v>4.3468989712974623E-2</v>
      </c>
      <c r="F433" s="16">
        <f t="shared" si="195"/>
        <v>0.61022530145567133</v>
      </c>
      <c r="G433" s="16">
        <f t="shared" si="195"/>
        <v>0.18319720799364822</v>
      </c>
      <c r="H433" s="16">
        <f t="shared" si="195"/>
        <v>0.59659530789304904</v>
      </c>
      <c r="I433" s="16">
        <f t="shared" si="195"/>
        <v>5.184361899019007E-2</v>
      </c>
      <c r="J433" s="77">
        <f t="shared" si="195"/>
        <v>2.2265150298886378</v>
      </c>
      <c r="K433" s="16">
        <f t="shared" si="195"/>
        <v>1.1088940436308602E-2</v>
      </c>
      <c r="L433" s="16">
        <f t="shared" si="195"/>
        <v>1.722054843084273</v>
      </c>
      <c r="M433" s="16">
        <f t="shared" si="195"/>
        <v>2.162337593130792E-2</v>
      </c>
      <c r="N433" s="16">
        <f t="shared" si="195"/>
        <v>1.5950600824629355E-3</v>
      </c>
      <c r="O433" s="16"/>
      <c r="P433" s="16">
        <f>AVERAGE(P426:P431)</f>
        <v>85.346649999999997</v>
      </c>
      <c r="U433" s="48"/>
    </row>
    <row r="434" spans="1:26" x14ac:dyDescent="0.2">
      <c r="B434" s="49" t="s">
        <v>563</v>
      </c>
      <c r="C434" s="16"/>
      <c r="D434" s="16">
        <f>D432/D$11</f>
        <v>0.95887195157470417</v>
      </c>
      <c r="E434" s="16">
        <f t="shared" ref="E434:N434" si="196">E432/E$11</f>
        <v>3.4383077926910879E-3</v>
      </c>
      <c r="F434" s="16">
        <f t="shared" si="196"/>
        <v>2.0296217675310996E-2</v>
      </c>
      <c r="G434" s="16">
        <f t="shared" si="196"/>
        <v>1.0297188020455702E-2</v>
      </c>
      <c r="H434" s="16">
        <f t="shared" si="196"/>
        <v>2.9628763584535898E-2</v>
      </c>
      <c r="I434" s="16">
        <f t="shared" si="196"/>
        <v>3.3782602689131544E-3</v>
      </c>
      <c r="J434" s="16">
        <f t="shared" si="196"/>
        <v>0.87203258205059508</v>
      </c>
      <c r="K434" s="16">
        <f t="shared" si="196"/>
        <v>1.6918888386200398E-4</v>
      </c>
      <c r="L434" s="16">
        <f t="shared" si="196"/>
        <v>3.6753870405175512E-2</v>
      </c>
      <c r="M434" s="16">
        <f t="shared" si="196"/>
        <v>3.4925842014507934E-4</v>
      </c>
      <c r="N434" s="16">
        <f t="shared" si="196"/>
        <v>1.5268380263698907E-5</v>
      </c>
      <c r="O434" s="16"/>
      <c r="P434" s="16">
        <f>STDEV(P426:P431)</f>
        <v>38.873057606509441</v>
      </c>
      <c r="Q434" s="28" t="s">
        <v>564</v>
      </c>
      <c r="U434" s="48"/>
    </row>
    <row r="435" spans="1:26" x14ac:dyDescent="0.2">
      <c r="B435" s="49" t="s">
        <v>565</v>
      </c>
      <c r="C435" s="16"/>
      <c r="D435" s="17">
        <f t="shared" ref="D435:N435" si="197">D434*D$9*D$7</f>
        <v>3.8354878062988167</v>
      </c>
      <c r="E435" s="17">
        <f t="shared" si="197"/>
        <v>1.3753231170764352E-2</v>
      </c>
      <c r="F435" s="17">
        <f t="shared" si="197"/>
        <v>0.12177730605186599</v>
      </c>
      <c r="G435" s="17">
        <f t="shared" si="197"/>
        <v>6.1783128122734211E-2</v>
      </c>
      <c r="H435" s="17">
        <f t="shared" si="197"/>
        <v>5.9257527169071796E-2</v>
      </c>
      <c r="I435" s="17">
        <f t="shared" si="197"/>
        <v>6.7565205378263089E-3</v>
      </c>
      <c r="J435" s="17">
        <f t="shared" si="197"/>
        <v>1.7440651641011902</v>
      </c>
      <c r="K435" s="17">
        <f t="shared" si="197"/>
        <v>3.3837776772400796E-4</v>
      </c>
      <c r="L435" s="17">
        <f t="shared" si="197"/>
        <v>7.3507740810351024E-2</v>
      </c>
      <c r="M435" s="17">
        <f t="shared" si="197"/>
        <v>6.9851684029015868E-4</v>
      </c>
      <c r="N435" s="17">
        <f t="shared" si="197"/>
        <v>3.0536760527397813E-5</v>
      </c>
      <c r="O435" s="17"/>
      <c r="P435" s="16">
        <f>SUM(D435:O435)</f>
        <v>5.9174558556311618</v>
      </c>
      <c r="Q435" s="28" t="s">
        <v>564</v>
      </c>
      <c r="R435" s="27">
        <f>(2*Q436)/P435</f>
        <v>2.0278985247656007</v>
      </c>
      <c r="S435" s="18" t="s">
        <v>566</v>
      </c>
      <c r="U435" s="48"/>
    </row>
    <row r="436" spans="1:26" x14ac:dyDescent="0.2">
      <c r="B436" s="49" t="s">
        <v>428</v>
      </c>
      <c r="D436" s="52">
        <f t="shared" ref="D436:N436" si="198">$R435*D434*D$7</f>
        <v>1.9444950160374552</v>
      </c>
      <c r="E436" s="52">
        <f t="shared" si="198"/>
        <v>6.9725393004883259E-3</v>
      </c>
      <c r="F436" s="52">
        <f t="shared" si="198"/>
        <v>8.2317339764169356E-2</v>
      </c>
      <c r="G436" s="52">
        <f t="shared" si="198"/>
        <v>4.1763304791832268E-2</v>
      </c>
      <c r="H436" s="52">
        <f t="shared" si="198"/>
        <v>6.0084125963709101E-2</v>
      </c>
      <c r="I436" s="52">
        <f t="shared" si="198"/>
        <v>6.8507690156032275E-3</v>
      </c>
      <c r="J436" s="52">
        <f t="shared" si="198"/>
        <v>1.7683935866879394</v>
      </c>
      <c r="K436" s="52">
        <f t="shared" si="198"/>
        <v>3.430978879904964E-4</v>
      </c>
      <c r="L436" s="52">
        <f t="shared" si="198"/>
        <v>7.4533119574081499E-2</v>
      </c>
      <c r="M436" s="52">
        <f t="shared" si="198"/>
        <v>1.4165212699483415E-3</v>
      </c>
      <c r="N436" s="52">
        <f t="shared" si="198"/>
        <v>6.1925451624630448E-5</v>
      </c>
      <c r="O436" s="52"/>
      <c r="P436" s="52">
        <f>SUM(D436:O436)</f>
        <v>3.9872313457448421</v>
      </c>
      <c r="Q436" s="27">
        <v>6</v>
      </c>
      <c r="R436" s="28" t="s">
        <v>567</v>
      </c>
    </row>
    <row r="437" spans="1:26" s="53" customFormat="1" x14ac:dyDescent="0.2">
      <c r="C437" s="54" t="s">
        <v>429</v>
      </c>
      <c r="D437" s="55">
        <f>J436/(SUM(H436:L436))</f>
        <v>0.92576130060510153</v>
      </c>
      <c r="F437" s="54"/>
      <c r="G437" s="54" t="s">
        <v>681</v>
      </c>
      <c r="H437" s="62">
        <f>J436+H436+I436+L436+G436</f>
        <v>1.9516249060331654</v>
      </c>
      <c r="J437" s="54"/>
      <c r="K437" s="55"/>
      <c r="U437" s="56"/>
    </row>
    <row r="438" spans="1:26" x14ac:dyDescent="0.2">
      <c r="B438" s="26" t="s">
        <v>680</v>
      </c>
      <c r="C438" s="46" t="s">
        <v>414</v>
      </c>
      <c r="D438" s="46" t="s">
        <v>4</v>
      </c>
      <c r="E438" s="46" t="s">
        <v>7</v>
      </c>
      <c r="F438" s="46" t="s">
        <v>3</v>
      </c>
      <c r="G438" s="46" t="s">
        <v>8</v>
      </c>
      <c r="H438" s="46" t="s">
        <v>10</v>
      </c>
      <c r="I438" s="46" t="s">
        <v>9</v>
      </c>
      <c r="J438" s="46" t="s">
        <v>2</v>
      </c>
      <c r="K438" s="46" t="s">
        <v>11</v>
      </c>
      <c r="L438" s="46" t="s">
        <v>6</v>
      </c>
      <c r="M438" s="46" t="s">
        <v>1</v>
      </c>
      <c r="N438" s="46" t="s">
        <v>5</v>
      </c>
      <c r="O438" s="46" t="s">
        <v>485</v>
      </c>
      <c r="P438" s="46" t="s">
        <v>12</v>
      </c>
      <c r="Q438" s="46" t="s">
        <v>13</v>
      </c>
      <c r="R438" s="46" t="s">
        <v>14</v>
      </c>
      <c r="S438" s="46" t="s">
        <v>15</v>
      </c>
      <c r="T438" s="46" t="s">
        <v>21</v>
      </c>
      <c r="U438" s="47" t="s">
        <v>22</v>
      </c>
      <c r="V438" s="46"/>
      <c r="W438" s="46"/>
      <c r="X438" s="46"/>
      <c r="Y438" s="46"/>
      <c r="Z438" s="46"/>
    </row>
    <row r="439" spans="1:26" x14ac:dyDescent="0.2">
      <c r="A439" s="27" t="s">
        <v>166</v>
      </c>
      <c r="B439" s="28" t="s">
        <v>165</v>
      </c>
      <c r="C439" s="27">
        <v>101.20359999999999</v>
      </c>
      <c r="D439" s="27">
        <v>42.332920000000001</v>
      </c>
      <c r="E439" s="27">
        <v>8.8299999999999993E-3</v>
      </c>
      <c r="F439" s="27">
        <v>1.47E-2</v>
      </c>
      <c r="G439" s="27">
        <v>4.8809999999999999E-2</v>
      </c>
      <c r="H439" s="27">
        <v>5.2055100000000003</v>
      </c>
      <c r="I439" s="27">
        <v>5.9290000000000002E-2</v>
      </c>
      <c r="J439" s="27">
        <v>53.302959999999999</v>
      </c>
      <c r="K439" s="27">
        <v>4.4159999999999998E-2</v>
      </c>
      <c r="L439" s="27">
        <v>0.18132000000000001</v>
      </c>
      <c r="M439" s="27">
        <v>3.9300000000000003E-3</v>
      </c>
      <c r="N439" s="27">
        <v>1.2199999999999999E-3</v>
      </c>
      <c r="P439" s="27">
        <v>101.20359999999999</v>
      </c>
      <c r="Q439" s="27">
        <v>18983.5</v>
      </c>
      <c r="R439" s="27">
        <v>-28012.5</v>
      </c>
      <c r="S439" s="27">
        <v>-28</v>
      </c>
      <c r="T439" s="27">
        <v>116</v>
      </c>
      <c r="U439" s="48">
        <v>39728.193298611113</v>
      </c>
    </row>
    <row r="440" spans="1:26" x14ac:dyDescent="0.2">
      <c r="A440" s="27" t="s">
        <v>167</v>
      </c>
      <c r="B440" s="28" t="s">
        <v>165</v>
      </c>
      <c r="C440" s="27">
        <v>100.479</v>
      </c>
      <c r="D440" s="27">
        <v>42.418210000000002</v>
      </c>
      <c r="E440" s="27">
        <v>1.8319999999999999E-2</v>
      </c>
      <c r="F440" s="27">
        <v>1.277E-2</v>
      </c>
      <c r="G440" s="27">
        <v>5.0840000000000003E-2</v>
      </c>
      <c r="H440" s="27">
        <v>5.1936200000000001</v>
      </c>
      <c r="I440" s="27">
        <v>5.2639999999999999E-2</v>
      </c>
      <c r="J440" s="27">
        <v>52.55659</v>
      </c>
      <c r="K440" s="27">
        <v>3.2149999999999998E-2</v>
      </c>
      <c r="L440" s="27">
        <v>0.14036999999999999</v>
      </c>
      <c r="M440" s="27">
        <v>3.4299999999999999E-3</v>
      </c>
      <c r="N440" s="27">
        <v>0</v>
      </c>
      <c r="P440" s="27">
        <v>100.479</v>
      </c>
      <c r="Q440" s="27">
        <v>18970</v>
      </c>
      <c r="R440" s="27">
        <v>-28026</v>
      </c>
      <c r="S440" s="27">
        <v>-28</v>
      </c>
      <c r="T440" s="27">
        <v>117</v>
      </c>
      <c r="U440" s="48">
        <v>39728.196342592593</v>
      </c>
    </row>
    <row r="441" spans="1:26" x14ac:dyDescent="0.2">
      <c r="B441" s="49" t="s">
        <v>418</v>
      </c>
      <c r="C441" s="27">
        <f t="shared" ref="C441:N441" si="199">COUNT(C439:C440)</f>
        <v>2</v>
      </c>
      <c r="D441" s="27">
        <f t="shared" si="199"/>
        <v>2</v>
      </c>
      <c r="E441" s="27">
        <f t="shared" si="199"/>
        <v>2</v>
      </c>
      <c r="F441" s="27">
        <f t="shared" si="199"/>
        <v>2</v>
      </c>
      <c r="G441" s="27">
        <f t="shared" si="199"/>
        <v>2</v>
      </c>
      <c r="H441" s="27">
        <f t="shared" si="199"/>
        <v>2</v>
      </c>
      <c r="I441" s="27">
        <f t="shared" si="199"/>
        <v>2</v>
      </c>
      <c r="J441" s="27">
        <f t="shared" si="199"/>
        <v>2</v>
      </c>
      <c r="K441" s="27">
        <f t="shared" si="199"/>
        <v>2</v>
      </c>
      <c r="L441" s="27">
        <f t="shared" si="199"/>
        <v>2</v>
      </c>
      <c r="M441" s="27">
        <f t="shared" si="199"/>
        <v>2</v>
      </c>
      <c r="N441" s="27">
        <f t="shared" si="199"/>
        <v>2</v>
      </c>
      <c r="P441" s="27">
        <f t="shared" ref="P441" si="200">COUNT(P439:P440)</f>
        <v>2</v>
      </c>
      <c r="U441" s="48"/>
    </row>
    <row r="442" spans="1:26" x14ac:dyDescent="0.2">
      <c r="B442" s="49" t="s">
        <v>419</v>
      </c>
      <c r="C442" s="16">
        <f t="shared" ref="C442:N442" si="201">AVERAGE(C439:C440)</f>
        <v>100.84129999999999</v>
      </c>
      <c r="D442" s="16">
        <f t="shared" si="201"/>
        <v>42.375565000000002</v>
      </c>
      <c r="E442" s="16">
        <f t="shared" si="201"/>
        <v>1.3575E-2</v>
      </c>
      <c r="F442" s="16">
        <f t="shared" si="201"/>
        <v>1.3735000000000001E-2</v>
      </c>
      <c r="G442" s="16">
        <f t="shared" si="201"/>
        <v>4.9825000000000001E-2</v>
      </c>
      <c r="H442" s="16">
        <f t="shared" si="201"/>
        <v>5.1995649999999998</v>
      </c>
      <c r="I442" s="16">
        <f t="shared" si="201"/>
        <v>5.5965000000000001E-2</v>
      </c>
      <c r="J442" s="16">
        <f t="shared" si="201"/>
        <v>52.929774999999999</v>
      </c>
      <c r="K442" s="16">
        <f t="shared" si="201"/>
        <v>3.8154999999999994E-2</v>
      </c>
      <c r="L442" s="16">
        <f t="shared" si="201"/>
        <v>0.16084500000000002</v>
      </c>
      <c r="M442" s="16">
        <f t="shared" si="201"/>
        <v>3.6800000000000001E-3</v>
      </c>
      <c r="N442" s="16">
        <f t="shared" si="201"/>
        <v>6.0999999999999997E-4</v>
      </c>
      <c r="O442" s="16"/>
      <c r="P442" s="16">
        <f t="shared" ref="P442" si="202">AVERAGE(P439:P440)</f>
        <v>100.84129999999999</v>
      </c>
      <c r="U442" s="48"/>
    </row>
    <row r="443" spans="1:26" x14ac:dyDescent="0.2">
      <c r="B443" s="49" t="s">
        <v>787</v>
      </c>
      <c r="C443" s="16">
        <f t="shared" ref="C443:N443" si="203">STDEV(C439:C440)</f>
        <v>0.51236957364776892</v>
      </c>
      <c r="D443" s="16">
        <f t="shared" si="203"/>
        <v>6.0309137367401011E-2</v>
      </c>
      <c r="E443" s="16">
        <f t="shared" si="203"/>
        <v>6.7104433534603287E-3</v>
      </c>
      <c r="F443" s="16">
        <f t="shared" si="203"/>
        <v>1.3647160876900364E-3</v>
      </c>
      <c r="G443" s="16">
        <f t="shared" si="203"/>
        <v>1.4354267658086943E-3</v>
      </c>
      <c r="H443" s="16">
        <f t="shared" si="203"/>
        <v>8.4074996283081752E-3</v>
      </c>
      <c r="I443" s="16">
        <f t="shared" si="203"/>
        <v>4.7022600948905431E-3</v>
      </c>
      <c r="J443" s="16">
        <f t="shared" si="203"/>
        <v>0.52776328827420271</v>
      </c>
      <c r="K443" s="16">
        <f t="shared" si="203"/>
        <v>8.4923524420504343E-3</v>
      </c>
      <c r="L443" s="16">
        <f t="shared" si="203"/>
        <v>2.8956022689588946E-2</v>
      </c>
      <c r="M443" s="16">
        <f t="shared" si="203"/>
        <v>3.5355339059327408E-4</v>
      </c>
      <c r="N443" s="16">
        <f t="shared" si="203"/>
        <v>8.6267027304758796E-4</v>
      </c>
      <c r="O443" s="16"/>
      <c r="P443" s="16">
        <f>STDEV(P439:P440)</f>
        <v>0.51236957364776892</v>
      </c>
      <c r="U443" s="48"/>
    </row>
    <row r="444" spans="1:26" x14ac:dyDescent="0.2">
      <c r="B444" s="49" t="s">
        <v>563</v>
      </c>
      <c r="C444" s="16"/>
      <c r="D444" s="16">
        <f>D442/D$11</f>
        <v>0.70526851440392924</v>
      </c>
      <c r="E444" s="16">
        <f t="shared" ref="E444:N444" si="204">E442/E$11</f>
        <v>1.6990242656961057E-4</v>
      </c>
      <c r="F444" s="16">
        <f t="shared" si="204"/>
        <v>1.3470799895803586E-4</v>
      </c>
      <c r="G444" s="16">
        <f t="shared" si="204"/>
        <v>3.2781718821345057E-4</v>
      </c>
      <c r="H444" s="16">
        <f t="shared" si="204"/>
        <v>7.2370571107251022E-2</v>
      </c>
      <c r="I444" s="16">
        <f t="shared" si="204"/>
        <v>7.8893503285995829E-4</v>
      </c>
      <c r="J444" s="16">
        <f t="shared" si="204"/>
        <v>1.3132505384027551</v>
      </c>
      <c r="K444" s="16">
        <f t="shared" si="204"/>
        <v>5.1071217276540829E-4</v>
      </c>
      <c r="L444" s="16">
        <f t="shared" si="204"/>
        <v>2.8681654939246857E-3</v>
      </c>
      <c r="M444" s="16">
        <f t="shared" si="204"/>
        <v>5.9375007058849348E-5</v>
      </c>
      <c r="N444" s="16">
        <f t="shared" si="204"/>
        <v>6.4753501465976818E-6</v>
      </c>
      <c r="O444" s="16"/>
      <c r="P444" s="16">
        <f>SUM(D444:O444)</f>
        <v>2.0957557145844321</v>
      </c>
      <c r="Q444" s="28" t="s">
        <v>564</v>
      </c>
      <c r="U444" s="48"/>
    </row>
    <row r="445" spans="1:26" x14ac:dyDescent="0.2">
      <c r="B445" s="49" t="s">
        <v>565</v>
      </c>
      <c r="C445" s="16"/>
      <c r="D445" s="17">
        <f t="shared" ref="D445:N445" si="205">D444*D$9*D$7</f>
        <v>2.8210740576157169</v>
      </c>
      <c r="E445" s="17">
        <f t="shared" si="205"/>
        <v>6.7960970627844227E-4</v>
      </c>
      <c r="F445" s="17">
        <f t="shared" si="205"/>
        <v>8.0824799374821523E-4</v>
      </c>
      <c r="G445" s="17">
        <f t="shared" si="205"/>
        <v>1.9669031292807032E-3</v>
      </c>
      <c r="H445" s="17">
        <f t="shared" si="205"/>
        <v>0.14474114221450204</v>
      </c>
      <c r="I445" s="17">
        <f t="shared" si="205"/>
        <v>1.5778700657199166E-3</v>
      </c>
      <c r="J445" s="17">
        <f t="shared" si="205"/>
        <v>2.6265010768055101</v>
      </c>
      <c r="K445" s="17">
        <f t="shared" si="205"/>
        <v>1.0214243455308166E-3</v>
      </c>
      <c r="L445" s="17">
        <f t="shared" si="205"/>
        <v>5.7363309878493713E-3</v>
      </c>
      <c r="M445" s="17">
        <f t="shared" si="205"/>
        <v>1.187500141176987E-4</v>
      </c>
      <c r="N445" s="17">
        <f t="shared" si="205"/>
        <v>1.2950700293195364E-5</v>
      </c>
      <c r="O445" s="17"/>
      <c r="P445" s="16">
        <f>SUM(D445:O445)</f>
        <v>5.6042383635785482</v>
      </c>
      <c r="Q445" s="28" t="s">
        <v>564</v>
      </c>
      <c r="R445" s="27">
        <f>(2*Q446)/P445</f>
        <v>1.427491031072357</v>
      </c>
      <c r="S445" s="18" t="s">
        <v>566</v>
      </c>
      <c r="U445" s="48"/>
    </row>
    <row r="446" spans="1:26" x14ac:dyDescent="0.2">
      <c r="B446" s="49" t="s">
        <v>428</v>
      </c>
      <c r="D446" s="52">
        <f t="shared" ref="D446:N446" si="206">$R445*D444*D$7</f>
        <v>1.0067644788093344</v>
      </c>
      <c r="E446" s="52">
        <f t="shared" si="206"/>
        <v>2.4253419008554882E-4</v>
      </c>
      <c r="F446" s="52">
        <f t="shared" si="206"/>
        <v>3.8458892065260119E-4</v>
      </c>
      <c r="G446" s="52">
        <f t="shared" si="206"/>
        <v>9.3591219201211889E-4</v>
      </c>
      <c r="H446" s="52">
        <f t="shared" si="206"/>
        <v>0.10330834116918509</v>
      </c>
      <c r="I446" s="52">
        <f t="shared" si="206"/>
        <v>1.1261976835063657E-3</v>
      </c>
      <c r="J446" s="52">
        <f t="shared" si="206"/>
        <v>1.8746533651208768</v>
      </c>
      <c r="K446" s="52">
        <f t="shared" si="206"/>
        <v>7.2903704608209634E-4</v>
      </c>
      <c r="L446" s="52">
        <f t="shared" si="206"/>
        <v>4.0942805182087056E-3</v>
      </c>
      <c r="M446" s="52">
        <f t="shared" si="206"/>
        <v>1.6951458009273066E-4</v>
      </c>
      <c r="N446" s="52">
        <f t="shared" si="206"/>
        <v>1.8487008514642524E-5</v>
      </c>
      <c r="O446" s="52"/>
      <c r="P446" s="52">
        <f>SUM(D446:O446)</f>
        <v>2.9924267372385511</v>
      </c>
      <c r="Q446" s="27">
        <v>4</v>
      </c>
      <c r="R446" s="28" t="s">
        <v>567</v>
      </c>
    </row>
    <row r="447" spans="1:26" s="53" customFormat="1" x14ac:dyDescent="0.2">
      <c r="C447" s="54" t="s">
        <v>429</v>
      </c>
      <c r="D447" s="55">
        <f>J446/(SUM(H446:L446))</f>
        <v>0.94492805160288906</v>
      </c>
      <c r="F447" s="54"/>
      <c r="G447" s="54" t="s">
        <v>681</v>
      </c>
      <c r="H447" s="62">
        <f>J446+H446+I446+L446+G446</f>
        <v>1.984118096683789</v>
      </c>
      <c r="J447" s="54"/>
      <c r="K447" s="55"/>
      <c r="U447" s="56"/>
    </row>
    <row r="448" spans="1:26" s="58" customFormat="1" ht="10.8" thickBot="1" x14ac:dyDescent="0.25">
      <c r="B448" s="59"/>
      <c r="U448" s="60"/>
    </row>
    <row r="449" spans="1:21" x14ac:dyDescent="0.2">
      <c r="A449" s="26" t="s">
        <v>605</v>
      </c>
      <c r="B449" s="49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U449" s="48"/>
    </row>
    <row r="450" spans="1:21" s="46" customFormat="1" x14ac:dyDescent="0.2">
      <c r="B450" s="26" t="s">
        <v>680</v>
      </c>
      <c r="C450" s="46" t="s">
        <v>414</v>
      </c>
      <c r="D450" s="46" t="s">
        <v>4</v>
      </c>
      <c r="E450" s="46" t="s">
        <v>7</v>
      </c>
      <c r="F450" s="46" t="s">
        <v>3</v>
      </c>
      <c r="G450" s="46" t="s">
        <v>8</v>
      </c>
      <c r="H450" s="46" t="s">
        <v>10</v>
      </c>
      <c r="I450" s="46" t="s">
        <v>9</v>
      </c>
      <c r="J450" s="46" t="s">
        <v>2</v>
      </c>
      <c r="K450" s="46" t="s">
        <v>11</v>
      </c>
      <c r="L450" s="46" t="s">
        <v>6</v>
      </c>
      <c r="M450" s="46" t="s">
        <v>1</v>
      </c>
      <c r="N450" s="46" t="s">
        <v>5</v>
      </c>
      <c r="O450" s="46" t="s">
        <v>485</v>
      </c>
      <c r="P450" s="46" t="s">
        <v>12</v>
      </c>
      <c r="Q450" s="46" t="s">
        <v>13</v>
      </c>
      <c r="R450" s="46" t="s">
        <v>14</v>
      </c>
      <c r="S450" s="46" t="s">
        <v>15</v>
      </c>
      <c r="T450" s="46" t="s">
        <v>21</v>
      </c>
      <c r="U450" s="47" t="s">
        <v>22</v>
      </c>
    </row>
    <row r="451" spans="1:21" x14ac:dyDescent="0.2">
      <c r="A451" s="27" t="s">
        <v>172</v>
      </c>
      <c r="B451" s="28" t="s">
        <v>173</v>
      </c>
      <c r="C451" s="27">
        <v>100.9216</v>
      </c>
      <c r="D451" s="27">
        <v>42.979100000000003</v>
      </c>
      <c r="E451" s="27">
        <v>4.8039999999999999E-2</v>
      </c>
      <c r="F451" s="27">
        <v>0.27244000000000002</v>
      </c>
      <c r="G451" s="27">
        <v>0.13347000000000001</v>
      </c>
      <c r="H451" s="27">
        <v>0.84872999999999998</v>
      </c>
      <c r="I451" s="27">
        <v>2.8649999999999998E-2</v>
      </c>
      <c r="J451" s="27">
        <v>56.142980000000001</v>
      </c>
      <c r="K451" s="27">
        <v>7.3699999999999998E-3</v>
      </c>
      <c r="L451" s="27">
        <v>0.45326</v>
      </c>
      <c r="M451" s="27">
        <v>0</v>
      </c>
      <c r="N451" s="27">
        <v>7.5799999999999999E-3</v>
      </c>
      <c r="P451" s="27">
        <v>100.9216</v>
      </c>
      <c r="Q451" s="27">
        <v>14804</v>
      </c>
      <c r="R451" s="27">
        <v>31736</v>
      </c>
      <c r="S451" s="27">
        <v>-89</v>
      </c>
      <c r="T451" s="27">
        <v>121</v>
      </c>
      <c r="U451" s="48">
        <v>39728.20888888889</v>
      </c>
    </row>
    <row r="452" spans="1:21" x14ac:dyDescent="0.2">
      <c r="A452" s="27" t="s">
        <v>174</v>
      </c>
      <c r="B452" s="28" t="s">
        <v>173</v>
      </c>
      <c r="C452" s="27">
        <v>101.3394</v>
      </c>
      <c r="D452" s="27">
        <v>43.287260000000003</v>
      </c>
      <c r="E452" s="27">
        <v>3.7499999999999999E-2</v>
      </c>
      <c r="F452" s="27">
        <v>0.28805999999999998</v>
      </c>
      <c r="G452" s="27">
        <v>0.13386000000000001</v>
      </c>
      <c r="H452" s="27">
        <v>0.47188999999999998</v>
      </c>
      <c r="I452" s="27">
        <v>7.1000000000000002E-4</v>
      </c>
      <c r="J452" s="27">
        <v>56.659039999999997</v>
      </c>
      <c r="K452" s="27">
        <v>7.7600000000000004E-3</v>
      </c>
      <c r="L452" s="27">
        <v>0.45329999999999998</v>
      </c>
      <c r="M452" s="27">
        <v>0</v>
      </c>
      <c r="N452" s="27">
        <v>0</v>
      </c>
      <c r="P452" s="27">
        <v>101.3394</v>
      </c>
      <c r="Q452" s="27">
        <v>14788</v>
      </c>
      <c r="R452" s="27">
        <v>31724</v>
      </c>
      <c r="S452" s="27">
        <v>-89</v>
      </c>
      <c r="T452" s="27">
        <v>122</v>
      </c>
      <c r="U452" s="48">
        <v>39728.212118055555</v>
      </c>
    </row>
    <row r="453" spans="1:21" x14ac:dyDescent="0.2">
      <c r="A453" s="27" t="s">
        <v>175</v>
      </c>
      <c r="B453" s="28" t="s">
        <v>173</v>
      </c>
      <c r="C453" s="27">
        <v>101.2313</v>
      </c>
      <c r="D453" s="27">
        <v>43.098599999999998</v>
      </c>
      <c r="E453" s="27">
        <v>3.8080000000000003E-2</v>
      </c>
      <c r="F453" s="27">
        <v>0.33703</v>
      </c>
      <c r="G453" s="27">
        <v>0.12595999999999999</v>
      </c>
      <c r="H453" s="27">
        <v>0.46476000000000001</v>
      </c>
      <c r="I453" s="27">
        <v>1.33E-3</v>
      </c>
      <c r="J453" s="27">
        <v>56.714919999999999</v>
      </c>
      <c r="K453" s="27">
        <v>0</v>
      </c>
      <c r="L453" s="27">
        <v>0.43375000000000002</v>
      </c>
      <c r="M453" s="27">
        <v>1.3990000000000001E-2</v>
      </c>
      <c r="N453" s="27">
        <v>2.9399999999999999E-3</v>
      </c>
      <c r="P453" s="27">
        <v>101.2313</v>
      </c>
      <c r="Q453" s="27">
        <v>14772</v>
      </c>
      <c r="R453" s="27">
        <v>31712</v>
      </c>
      <c r="S453" s="27">
        <v>-89</v>
      </c>
      <c r="T453" s="27">
        <v>123</v>
      </c>
      <c r="U453" s="48">
        <v>39728.215162037035</v>
      </c>
    </row>
    <row r="454" spans="1:21" x14ac:dyDescent="0.2">
      <c r="A454" s="27" t="s">
        <v>176</v>
      </c>
      <c r="B454" s="28" t="s">
        <v>173</v>
      </c>
      <c r="C454" s="27">
        <v>101.9567</v>
      </c>
      <c r="D454" s="27">
        <v>42.865299999999998</v>
      </c>
      <c r="E454" s="27">
        <v>4.8959999999999997E-2</v>
      </c>
      <c r="F454" s="27">
        <v>0.31673000000000001</v>
      </c>
      <c r="G454" s="27">
        <v>0.12084</v>
      </c>
      <c r="H454" s="27">
        <v>0.48459999999999998</v>
      </c>
      <c r="I454" s="27">
        <v>0</v>
      </c>
      <c r="J454" s="27">
        <v>57.68047</v>
      </c>
      <c r="K454" s="27">
        <v>1.4370000000000001E-2</v>
      </c>
      <c r="L454" s="27">
        <v>0.41211999999999999</v>
      </c>
      <c r="M454" s="27">
        <v>1.214E-2</v>
      </c>
      <c r="N454" s="27">
        <v>1.2199999999999999E-3</v>
      </c>
      <c r="P454" s="27">
        <v>101.9567</v>
      </c>
      <c r="Q454" s="27">
        <v>14756</v>
      </c>
      <c r="R454" s="27">
        <v>31700</v>
      </c>
      <c r="S454" s="27">
        <v>-89</v>
      </c>
      <c r="T454" s="27">
        <v>124</v>
      </c>
      <c r="U454" s="48">
        <v>39728.218298611115</v>
      </c>
    </row>
    <row r="455" spans="1:21" x14ac:dyDescent="0.2">
      <c r="A455" s="27" t="s">
        <v>177</v>
      </c>
      <c r="B455" s="28" t="s">
        <v>178</v>
      </c>
      <c r="C455" s="27">
        <v>100.9649</v>
      </c>
      <c r="D455" s="27">
        <v>43.059750000000001</v>
      </c>
      <c r="E455" s="27">
        <v>7.331E-2</v>
      </c>
      <c r="F455" s="27">
        <v>0.18076</v>
      </c>
      <c r="G455" s="27">
        <v>0.16819999999999999</v>
      </c>
      <c r="H455" s="27">
        <v>1.11141</v>
      </c>
      <c r="I455" s="27">
        <v>2.061E-2</v>
      </c>
      <c r="J455" s="27">
        <v>55.879469999999998</v>
      </c>
      <c r="K455" s="27">
        <v>1.1390000000000001E-2</v>
      </c>
      <c r="L455" s="27">
        <v>0.44364999999999999</v>
      </c>
      <c r="M455" s="27">
        <v>1.634E-2</v>
      </c>
      <c r="N455" s="27">
        <v>0</v>
      </c>
      <c r="P455" s="27">
        <v>100.9649</v>
      </c>
      <c r="Q455" s="27">
        <v>15352</v>
      </c>
      <c r="R455" s="27">
        <v>31271</v>
      </c>
      <c r="S455" s="27">
        <v>-92</v>
      </c>
      <c r="T455" s="27">
        <v>125</v>
      </c>
      <c r="U455" s="48">
        <v>39728.221562500003</v>
      </c>
    </row>
    <row r="456" spans="1:21" x14ac:dyDescent="0.2">
      <c r="A456" s="27" t="s">
        <v>179</v>
      </c>
      <c r="B456" s="28" t="s">
        <v>178</v>
      </c>
      <c r="C456" s="27">
        <v>100.69840000000001</v>
      </c>
      <c r="D456" s="27">
        <v>43.204689999999999</v>
      </c>
      <c r="E456" s="27">
        <v>5.6230000000000002E-2</v>
      </c>
      <c r="F456" s="27">
        <v>0.19484000000000001</v>
      </c>
      <c r="G456" s="27">
        <v>0.16897999999999999</v>
      </c>
      <c r="H456" s="27">
        <v>0.55359000000000003</v>
      </c>
      <c r="I456" s="27">
        <v>2.666E-2</v>
      </c>
      <c r="J456" s="27">
        <v>56.020989999999998</v>
      </c>
      <c r="K456" s="27">
        <v>0</v>
      </c>
      <c r="L456" s="27">
        <v>0.46826000000000001</v>
      </c>
      <c r="M456" s="27">
        <v>4.2199999999999998E-3</v>
      </c>
      <c r="N456" s="27">
        <v>0</v>
      </c>
      <c r="P456" s="27">
        <v>100.69840000000001</v>
      </c>
      <c r="Q456" s="27">
        <v>15352</v>
      </c>
      <c r="R456" s="27">
        <v>31258.7</v>
      </c>
      <c r="S456" s="27">
        <v>-92</v>
      </c>
      <c r="T456" s="27">
        <v>126</v>
      </c>
      <c r="U456" s="48">
        <v>39728.224918981483</v>
      </c>
    </row>
    <row r="457" spans="1:21" x14ac:dyDescent="0.2">
      <c r="A457" s="27" t="s">
        <v>180</v>
      </c>
      <c r="B457" s="28" t="s">
        <v>178</v>
      </c>
      <c r="C457" s="27">
        <v>100.69</v>
      </c>
      <c r="D457" s="27">
        <v>43.23498</v>
      </c>
      <c r="E457" s="27">
        <v>0.10503999999999999</v>
      </c>
      <c r="F457" s="27">
        <v>0.16277</v>
      </c>
      <c r="G457" s="27">
        <v>0.23499999999999999</v>
      </c>
      <c r="H457" s="27">
        <v>1.10358</v>
      </c>
      <c r="I457" s="27">
        <v>4.9489999999999999E-2</v>
      </c>
      <c r="J457" s="27">
        <v>55.367759999999997</v>
      </c>
      <c r="K457" s="27">
        <v>1.2500000000000001E-2</v>
      </c>
      <c r="L457" s="27">
        <v>0.41053000000000001</v>
      </c>
      <c r="M457" s="27">
        <v>7.45E-3</v>
      </c>
      <c r="N457" s="27">
        <v>9.3000000000000005E-4</v>
      </c>
      <c r="P457" s="27">
        <v>100.69</v>
      </c>
      <c r="Q457" s="27">
        <v>15352</v>
      </c>
      <c r="R457" s="27">
        <v>31246.3</v>
      </c>
      <c r="S457" s="27">
        <v>-92</v>
      </c>
      <c r="T457" s="27">
        <v>127</v>
      </c>
      <c r="U457" s="48">
        <v>39728.227962962963</v>
      </c>
    </row>
    <row r="458" spans="1:21" x14ac:dyDescent="0.2">
      <c r="B458" s="49" t="s">
        <v>418</v>
      </c>
      <c r="C458" s="27">
        <f>COUNT(C451:C457)</f>
        <v>7</v>
      </c>
      <c r="D458" s="27">
        <f t="shared" ref="D458" si="207">COUNT(D451:D457)</f>
        <v>7</v>
      </c>
      <c r="E458" s="27">
        <f t="shared" ref="E458" si="208">COUNT(E451:E457)</f>
        <v>7</v>
      </c>
      <c r="F458" s="27">
        <f t="shared" ref="F458" si="209">COUNT(F451:F457)</f>
        <v>7</v>
      </c>
      <c r="G458" s="27">
        <f t="shared" ref="G458" si="210">COUNT(G451:G457)</f>
        <v>7</v>
      </c>
      <c r="H458" s="27">
        <f t="shared" ref="H458" si="211">COUNT(H451:H457)</f>
        <v>7</v>
      </c>
      <c r="I458" s="27">
        <f t="shared" ref="I458" si="212">COUNT(I451:I457)</f>
        <v>7</v>
      </c>
      <c r="J458" s="27">
        <f t="shared" ref="J458" si="213">COUNT(J451:J457)</f>
        <v>7</v>
      </c>
      <c r="K458" s="27">
        <f t="shared" ref="K458" si="214">COUNT(K451:K457)</f>
        <v>7</v>
      </c>
      <c r="L458" s="27">
        <f t="shared" ref="L458" si="215">COUNT(L451:L457)</f>
        <v>7</v>
      </c>
      <c r="M458" s="27">
        <f t="shared" ref="M458" si="216">COUNT(M451:M457)</f>
        <v>7</v>
      </c>
      <c r="N458" s="27">
        <f t="shared" ref="N458" si="217">COUNT(N451:N457)</f>
        <v>7</v>
      </c>
      <c r="P458" s="27">
        <f>COUNT(P451:P457)</f>
        <v>7</v>
      </c>
      <c r="U458" s="48"/>
    </row>
    <row r="459" spans="1:21" x14ac:dyDescent="0.2">
      <c r="B459" s="49" t="s">
        <v>419</v>
      </c>
      <c r="C459" s="16">
        <f>AVERAGE(C451:C457)</f>
        <v>101.1146142857143</v>
      </c>
      <c r="D459" s="16">
        <f t="shared" ref="D459:N459" si="218">AVERAGE(D451:D457)</f>
        <v>43.104239999999997</v>
      </c>
      <c r="E459" s="16">
        <f t="shared" si="218"/>
        <v>5.8165714285714279E-2</v>
      </c>
      <c r="F459" s="16">
        <f t="shared" si="218"/>
        <v>0.25037571428571426</v>
      </c>
      <c r="G459" s="16">
        <f t="shared" si="218"/>
        <v>0.15518714285714288</v>
      </c>
      <c r="H459" s="16">
        <f t="shared" si="218"/>
        <v>0.71979428571428561</v>
      </c>
      <c r="I459" s="16">
        <f t="shared" si="218"/>
        <v>1.8207142857142859E-2</v>
      </c>
      <c r="J459" s="16">
        <f t="shared" si="218"/>
        <v>56.352232857142845</v>
      </c>
      <c r="K459" s="16">
        <f t="shared" si="218"/>
        <v>7.6271428571428584E-3</v>
      </c>
      <c r="L459" s="16">
        <f t="shared" si="218"/>
        <v>0.43926714285714291</v>
      </c>
      <c r="M459" s="16">
        <f t="shared" si="218"/>
        <v>7.7342857142857144E-3</v>
      </c>
      <c r="N459" s="16">
        <f t="shared" si="218"/>
        <v>1.8100000000000002E-3</v>
      </c>
      <c r="O459" s="16"/>
      <c r="P459" s="16">
        <f>AVERAGE(P451:P457)</f>
        <v>101.1146142857143</v>
      </c>
      <c r="U459" s="48"/>
    </row>
    <row r="460" spans="1:21" x14ac:dyDescent="0.2">
      <c r="B460" s="49" t="s">
        <v>787</v>
      </c>
      <c r="C460" s="16">
        <f t="shared" ref="C460:N460" si="219">STDEV(C451:C457)</f>
        <v>0.44468210153835785</v>
      </c>
      <c r="D460" s="16">
        <f t="shared" si="219"/>
        <v>0.15024590033231164</v>
      </c>
      <c r="E460" s="16">
        <f t="shared" si="219"/>
        <v>2.3972477174976366E-2</v>
      </c>
      <c r="F460" s="16">
        <f t="shared" si="219"/>
        <v>7.0028707174782628E-2</v>
      </c>
      <c r="G460" s="16">
        <f t="shared" si="219"/>
        <v>4.018727606025134E-2</v>
      </c>
      <c r="H460" s="16">
        <f t="shared" si="219"/>
        <v>0.29628758523081072</v>
      </c>
      <c r="I460" s="16">
        <f t="shared" si="219"/>
        <v>1.8652001424588654E-2</v>
      </c>
      <c r="J460" s="16">
        <f t="shared" si="219"/>
        <v>0.74566375446565092</v>
      </c>
      <c r="K460" s="16">
        <f t="shared" si="219"/>
        <v>5.7706201696920865E-3</v>
      </c>
      <c r="L460" s="16">
        <f t="shared" si="219"/>
        <v>2.1778222849355509E-2</v>
      </c>
      <c r="M460" s="16">
        <f t="shared" si="219"/>
        <v>6.6416861743156192E-3</v>
      </c>
      <c r="N460" s="16">
        <f t="shared" si="219"/>
        <v>2.7544085874587794E-3</v>
      </c>
      <c r="O460" s="16"/>
      <c r="P460" s="16">
        <f>STDEV(P451:P457)</f>
        <v>0.44468210153835785</v>
      </c>
      <c r="U460" s="48"/>
    </row>
    <row r="461" spans="1:21" x14ac:dyDescent="0.2">
      <c r="B461" s="49" t="s">
        <v>563</v>
      </c>
      <c r="C461" s="16"/>
      <c r="D461" s="16">
        <f>D459/D$11</f>
        <v>0.71739605853775446</v>
      </c>
      <c r="E461" s="16">
        <f t="shared" ref="E461:N461" si="220">E459/E$11</f>
        <v>7.2799233888011191E-4</v>
      </c>
      <c r="F461" s="16">
        <f t="shared" si="220"/>
        <v>2.4555960290584258E-3</v>
      </c>
      <c r="G461" s="16">
        <f t="shared" si="220"/>
        <v>1.0210338749284025E-3</v>
      </c>
      <c r="H461" s="16">
        <f t="shared" si="220"/>
        <v>1.0018515690616171E-2</v>
      </c>
      <c r="I461" s="16">
        <f t="shared" si="220"/>
        <v>2.5666493072966953E-4</v>
      </c>
      <c r="J461" s="16">
        <f t="shared" si="220"/>
        <v>1.3981657798439586</v>
      </c>
      <c r="K461" s="16">
        <f t="shared" si="220"/>
        <v>1.0209080593797913E-4</v>
      </c>
      <c r="L461" s="16">
        <f t="shared" si="220"/>
        <v>7.8329501181742828E-3</v>
      </c>
      <c r="M461" s="16">
        <f t="shared" si="220"/>
        <v>1.247889317611065E-4</v>
      </c>
      <c r="N461" s="16">
        <f t="shared" si="220"/>
        <v>1.9213743877609518E-5</v>
      </c>
      <c r="O461" s="16"/>
      <c r="P461" s="16">
        <f>SUM(D461:O461)</f>
        <v>2.1381206848456773</v>
      </c>
      <c r="Q461" s="28" t="s">
        <v>564</v>
      </c>
      <c r="U461" s="48"/>
    </row>
    <row r="462" spans="1:21" x14ac:dyDescent="0.2">
      <c r="B462" s="49" t="s">
        <v>565</v>
      </c>
      <c r="C462" s="16"/>
      <c r="D462" s="17">
        <f t="shared" ref="D462:N462" si="221">D461*D$9*D$7</f>
        <v>2.8695842341510178</v>
      </c>
      <c r="E462" s="17">
        <f t="shared" si="221"/>
        <v>2.9119693555204476E-3</v>
      </c>
      <c r="F462" s="17">
        <f t="shared" si="221"/>
        <v>1.4733576174350555E-2</v>
      </c>
      <c r="G462" s="17">
        <f t="shared" si="221"/>
        <v>6.1262032495704149E-3</v>
      </c>
      <c r="H462" s="17">
        <f t="shared" si="221"/>
        <v>2.0037031381232341E-2</v>
      </c>
      <c r="I462" s="17">
        <f t="shared" si="221"/>
        <v>5.1332986145933906E-4</v>
      </c>
      <c r="J462" s="17">
        <f t="shared" si="221"/>
        <v>2.7963315596879172</v>
      </c>
      <c r="K462" s="17">
        <f t="shared" si="221"/>
        <v>2.0418161187595827E-4</v>
      </c>
      <c r="L462" s="17">
        <f t="shared" si="221"/>
        <v>1.5665900236348566E-2</v>
      </c>
      <c r="M462" s="17">
        <f t="shared" si="221"/>
        <v>2.49577863522213E-4</v>
      </c>
      <c r="N462" s="17">
        <f t="shared" si="221"/>
        <v>3.8427487755219037E-5</v>
      </c>
      <c r="O462" s="17"/>
      <c r="P462" s="16">
        <f>SUM(D462:O462)</f>
        <v>5.7263959910605706</v>
      </c>
      <c r="Q462" s="28" t="s">
        <v>564</v>
      </c>
      <c r="R462" s="27">
        <f>(2*Q463)/P462</f>
        <v>1.3970392568884049</v>
      </c>
      <c r="S462" s="18" t="s">
        <v>566</v>
      </c>
      <c r="U462" s="48"/>
    </row>
    <row r="463" spans="1:21" x14ac:dyDescent="0.2">
      <c r="B463" s="49" t="s">
        <v>428</v>
      </c>
      <c r="D463" s="52">
        <f t="shared" ref="D463:N463" si="222">$R462*D461*D$7</f>
        <v>1.002230456514255</v>
      </c>
      <c r="E463" s="52">
        <f t="shared" si="222"/>
        <v>1.0170338761295234E-3</v>
      </c>
      <c r="F463" s="52">
        <f t="shared" si="222"/>
        <v>6.8611281033078026E-3</v>
      </c>
      <c r="G463" s="52">
        <f t="shared" si="222"/>
        <v>2.8528488117757281E-3</v>
      </c>
      <c r="H463" s="52">
        <f t="shared" si="222"/>
        <v>1.399625971554324E-2</v>
      </c>
      <c r="I463" s="52">
        <f t="shared" si="222"/>
        <v>3.5857098409589142E-4</v>
      </c>
      <c r="J463" s="52">
        <f t="shared" si="222"/>
        <v>1.9532924820800011</v>
      </c>
      <c r="K463" s="52">
        <f t="shared" si="222"/>
        <v>1.4262486366273272E-4</v>
      </c>
      <c r="L463" s="52">
        <f t="shared" si="222"/>
        <v>1.0942938812338144E-2</v>
      </c>
      <c r="M463" s="52">
        <f t="shared" si="222"/>
        <v>3.4867007299086821E-4</v>
      </c>
      <c r="N463" s="52">
        <f t="shared" si="222"/>
        <v>5.3684708937639479E-5</v>
      </c>
      <c r="O463" s="52"/>
      <c r="P463" s="52">
        <f>SUM(D463:O463)</f>
        <v>2.9920966985430377</v>
      </c>
      <c r="Q463" s="27">
        <v>4</v>
      </c>
      <c r="R463" s="28" t="s">
        <v>567</v>
      </c>
    </row>
    <row r="464" spans="1:21" s="53" customFormat="1" x14ac:dyDescent="0.2">
      <c r="C464" s="54" t="s">
        <v>429</v>
      </c>
      <c r="D464" s="55">
        <f>J463/(SUM(H463:L463))</f>
        <v>0.98714308804470396</v>
      </c>
      <c r="F464" s="54"/>
      <c r="G464" s="54" t="s">
        <v>681</v>
      </c>
      <c r="H464" s="62">
        <f>J463+H463+I463+L463+G463</f>
        <v>1.981443100403754</v>
      </c>
      <c r="J464" s="54"/>
      <c r="K464" s="55"/>
      <c r="U464" s="56"/>
    </row>
    <row r="465" spans="1:21" s="58" customFormat="1" ht="10.8" thickBot="1" x14ac:dyDescent="0.25">
      <c r="B465" s="59"/>
      <c r="U465" s="60"/>
    </row>
    <row r="466" spans="1:21" x14ac:dyDescent="0.2">
      <c r="A466" s="26" t="s">
        <v>909</v>
      </c>
      <c r="B466" s="49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U466" s="48"/>
    </row>
    <row r="467" spans="1:21" s="46" customFormat="1" x14ac:dyDescent="0.2">
      <c r="A467" s="46" t="s">
        <v>413</v>
      </c>
      <c r="B467" s="47" t="s">
        <v>18</v>
      </c>
      <c r="C467" s="46" t="s">
        <v>414</v>
      </c>
      <c r="D467" s="46" t="s">
        <v>4</v>
      </c>
      <c r="E467" s="46" t="s">
        <v>7</v>
      </c>
      <c r="F467" s="46" t="s">
        <v>3</v>
      </c>
      <c r="G467" s="46" t="s">
        <v>8</v>
      </c>
      <c r="H467" s="46" t="s">
        <v>10</v>
      </c>
      <c r="I467" s="46" t="s">
        <v>9</v>
      </c>
      <c r="J467" s="46" t="s">
        <v>2</v>
      </c>
      <c r="K467" s="46" t="s">
        <v>11</v>
      </c>
      <c r="L467" s="46" t="s">
        <v>6</v>
      </c>
      <c r="M467" s="46" t="s">
        <v>1</v>
      </c>
      <c r="N467" s="46" t="s">
        <v>5</v>
      </c>
      <c r="O467" s="46" t="s">
        <v>485</v>
      </c>
      <c r="P467" s="46" t="s">
        <v>12</v>
      </c>
      <c r="Q467" s="46" t="s">
        <v>13</v>
      </c>
      <c r="R467" s="46" t="s">
        <v>14</v>
      </c>
      <c r="S467" s="46" t="s">
        <v>15</v>
      </c>
      <c r="T467" s="46" t="s">
        <v>21</v>
      </c>
      <c r="U467" s="47" t="s">
        <v>22</v>
      </c>
    </row>
    <row r="468" spans="1:21" s="46" customFormat="1" x14ac:dyDescent="0.2">
      <c r="B468" s="26" t="s">
        <v>578</v>
      </c>
      <c r="U468" s="47"/>
    </row>
    <row r="469" spans="1:21" x14ac:dyDescent="0.2">
      <c r="A469" s="27" t="s">
        <v>208</v>
      </c>
      <c r="B469" s="28" t="s">
        <v>209</v>
      </c>
      <c r="C469" s="27">
        <v>101.0487</v>
      </c>
      <c r="D469" s="27">
        <v>54.345700000000001</v>
      </c>
      <c r="E469" s="27">
        <v>1.4729300000000001</v>
      </c>
      <c r="F469" s="27">
        <v>3.02955</v>
      </c>
      <c r="G469" s="27">
        <v>0.60416000000000003</v>
      </c>
      <c r="H469" s="27">
        <v>0.78013999999999994</v>
      </c>
      <c r="I469" s="27">
        <v>9.1340000000000005E-2</v>
      </c>
      <c r="J469" s="27">
        <v>23.061399999999999</v>
      </c>
      <c r="K469" s="27">
        <v>3.4199999999999999E-3</v>
      </c>
      <c r="L469" s="27">
        <v>17.640730000000001</v>
      </c>
      <c r="M469" s="27">
        <v>1.325E-2</v>
      </c>
      <c r="N469" s="27">
        <v>6.0699999999999999E-3</v>
      </c>
      <c r="P469" s="27">
        <v>101.0487</v>
      </c>
      <c r="Q469" s="27">
        <v>8223</v>
      </c>
      <c r="R469" s="27">
        <v>25813</v>
      </c>
      <c r="S469" s="27">
        <v>-85</v>
      </c>
      <c r="T469" s="27">
        <v>150</v>
      </c>
      <c r="U469" s="48">
        <v>39728.29892361111</v>
      </c>
    </row>
    <row r="470" spans="1:21" x14ac:dyDescent="0.2">
      <c r="A470" s="27" t="s">
        <v>210</v>
      </c>
      <c r="B470" s="28" t="s">
        <v>209</v>
      </c>
      <c r="C470" s="27">
        <v>101.3182</v>
      </c>
      <c r="D470" s="27">
        <v>53.66798</v>
      </c>
      <c r="E470" s="27">
        <v>1.4897199999999999</v>
      </c>
      <c r="F470" s="27">
        <v>3.2990900000000001</v>
      </c>
      <c r="G470" s="27">
        <v>0.62244999999999995</v>
      </c>
      <c r="H470" s="27">
        <v>1.7420500000000001</v>
      </c>
      <c r="I470" s="27">
        <v>0.10557999999999999</v>
      </c>
      <c r="J470" s="27">
        <v>22.474799999999998</v>
      </c>
      <c r="K470" s="27">
        <v>5.8889999999999998E-2</v>
      </c>
      <c r="L470" s="27">
        <v>17.841000000000001</v>
      </c>
      <c r="M470" s="27">
        <v>1.6639999999999999E-2</v>
      </c>
      <c r="N470" s="27">
        <v>0</v>
      </c>
      <c r="P470" s="27">
        <v>101.3182</v>
      </c>
      <c r="Q470" s="27">
        <v>8218</v>
      </c>
      <c r="R470" s="27">
        <v>25813</v>
      </c>
      <c r="S470" s="27">
        <v>-85</v>
      </c>
      <c r="T470" s="27">
        <v>151</v>
      </c>
      <c r="U470" s="48">
        <v>39728.302152777775</v>
      </c>
    </row>
    <row r="471" spans="1:21" x14ac:dyDescent="0.2">
      <c r="A471" s="27" t="s">
        <v>211</v>
      </c>
      <c r="B471" s="28" t="s">
        <v>209</v>
      </c>
      <c r="C471" s="27">
        <v>100.63760000000001</v>
      </c>
      <c r="D471" s="27">
        <v>53.07629</v>
      </c>
      <c r="E471" s="27">
        <v>1.61046</v>
      </c>
      <c r="F471" s="27">
        <v>3.3347899999999999</v>
      </c>
      <c r="G471" s="27">
        <v>0.61938000000000004</v>
      </c>
      <c r="H471" s="27">
        <v>2.34015</v>
      </c>
      <c r="I471" s="27">
        <v>8.763E-2</v>
      </c>
      <c r="J471" s="27">
        <v>22.29278</v>
      </c>
      <c r="K471" s="27">
        <v>4.292E-2</v>
      </c>
      <c r="L471" s="27">
        <v>17.207789999999999</v>
      </c>
      <c r="M471" s="27">
        <v>2.5409999999999999E-2</v>
      </c>
      <c r="N471" s="27">
        <v>0</v>
      </c>
      <c r="P471" s="27">
        <v>100.63760000000001</v>
      </c>
      <c r="Q471" s="27">
        <v>8213</v>
      </c>
      <c r="R471" s="27">
        <v>25813</v>
      </c>
      <c r="S471" s="27">
        <v>-85</v>
      </c>
      <c r="T471" s="27">
        <v>152</v>
      </c>
      <c r="U471" s="48">
        <v>39728.305162037039</v>
      </c>
    </row>
    <row r="472" spans="1:21" x14ac:dyDescent="0.2">
      <c r="A472" s="27" t="s">
        <v>212</v>
      </c>
      <c r="B472" s="28" t="s">
        <v>209</v>
      </c>
      <c r="C472" s="27">
        <v>101.1199</v>
      </c>
      <c r="D472" s="27">
        <v>57.290939999999999</v>
      </c>
      <c r="E472" s="27">
        <v>0.87161</v>
      </c>
      <c r="F472" s="27">
        <v>2.0786500000000001</v>
      </c>
      <c r="G472" s="27">
        <v>0.82091999999999998</v>
      </c>
      <c r="H472" s="27">
        <v>1.1756899999999999</v>
      </c>
      <c r="I472" s="27">
        <v>0.14538000000000001</v>
      </c>
      <c r="J472" s="27">
        <v>32.046840000000003</v>
      </c>
      <c r="K472" s="27">
        <v>5.8560000000000001E-2</v>
      </c>
      <c r="L472" s="27">
        <v>6.62643</v>
      </c>
      <c r="M472" s="27">
        <v>2.7200000000000002E-3</v>
      </c>
      <c r="N472" s="27">
        <v>2.15E-3</v>
      </c>
      <c r="P472" s="27">
        <v>101.1199</v>
      </c>
      <c r="Q472" s="27">
        <v>8208</v>
      </c>
      <c r="R472" s="27">
        <v>25813</v>
      </c>
      <c r="S472" s="27">
        <v>-85</v>
      </c>
      <c r="T472" s="27">
        <v>153</v>
      </c>
      <c r="U472" s="48">
        <v>39728.308182870373</v>
      </c>
    </row>
    <row r="473" spans="1:21" x14ac:dyDescent="0.2">
      <c r="A473" s="27" t="s">
        <v>213</v>
      </c>
      <c r="B473" s="28" t="s">
        <v>209</v>
      </c>
      <c r="C473" s="27">
        <v>101.27970000000001</v>
      </c>
      <c r="D473" s="27">
        <v>55.834110000000003</v>
      </c>
      <c r="E473" s="27">
        <v>1.0859399999999999</v>
      </c>
      <c r="F473" s="27">
        <v>2.2749299999999999</v>
      </c>
      <c r="G473" s="27">
        <v>1.5683199999999999</v>
      </c>
      <c r="H473" s="27">
        <v>1.9381900000000001</v>
      </c>
      <c r="I473" s="27">
        <v>0.14176</v>
      </c>
      <c r="J473" s="27">
        <v>31.604340000000001</v>
      </c>
      <c r="K473" s="27">
        <v>1.6049999999999998E-2</v>
      </c>
      <c r="L473" s="27">
        <v>6.8032700000000004</v>
      </c>
      <c r="M473" s="27">
        <v>1.2829999999999999E-2</v>
      </c>
      <c r="N473" s="27">
        <v>0</v>
      </c>
      <c r="P473" s="27">
        <v>101.27970000000001</v>
      </c>
      <c r="Q473" s="27">
        <v>8203</v>
      </c>
      <c r="R473" s="27">
        <v>25813</v>
      </c>
      <c r="S473" s="27">
        <v>-85</v>
      </c>
      <c r="T473" s="27">
        <v>154</v>
      </c>
      <c r="U473" s="48">
        <v>39728.311168981483</v>
      </c>
    </row>
    <row r="474" spans="1:21" x14ac:dyDescent="0.2">
      <c r="B474" s="49" t="s">
        <v>418</v>
      </c>
      <c r="C474" s="27">
        <f t="shared" ref="C474:N474" si="223">COUNT(C469:C473)</f>
        <v>5</v>
      </c>
      <c r="D474" s="27">
        <f t="shared" si="223"/>
        <v>5</v>
      </c>
      <c r="E474" s="27">
        <f t="shared" si="223"/>
        <v>5</v>
      </c>
      <c r="F474" s="27">
        <f t="shared" si="223"/>
        <v>5</v>
      </c>
      <c r="G474" s="27">
        <f t="shared" si="223"/>
        <v>5</v>
      </c>
      <c r="H474" s="27">
        <f t="shared" si="223"/>
        <v>5</v>
      </c>
      <c r="I474" s="27">
        <f t="shared" si="223"/>
        <v>5</v>
      </c>
      <c r="J474" s="27">
        <f t="shared" si="223"/>
        <v>5</v>
      </c>
      <c r="K474" s="27">
        <f t="shared" si="223"/>
        <v>5</v>
      </c>
      <c r="L474" s="27">
        <f t="shared" si="223"/>
        <v>5</v>
      </c>
      <c r="M474" s="27">
        <f t="shared" si="223"/>
        <v>5</v>
      </c>
      <c r="N474" s="27">
        <f t="shared" si="223"/>
        <v>5</v>
      </c>
      <c r="P474" s="27">
        <f t="shared" ref="P474" si="224">COUNT(P469:P473)</f>
        <v>5</v>
      </c>
      <c r="U474" s="48"/>
    </row>
    <row r="475" spans="1:21" x14ac:dyDescent="0.2">
      <c r="B475" s="49" t="s">
        <v>419</v>
      </c>
      <c r="C475" s="16">
        <f t="shared" ref="C475:N475" si="225">AVERAGE(C469:C473)</f>
        <v>101.08082</v>
      </c>
      <c r="D475" s="16">
        <f t="shared" si="225"/>
        <v>54.843003999999993</v>
      </c>
      <c r="E475" s="16">
        <f t="shared" si="225"/>
        <v>1.3061320000000001</v>
      </c>
      <c r="F475" s="16">
        <f t="shared" si="225"/>
        <v>2.8034019999999997</v>
      </c>
      <c r="G475" s="16">
        <f t="shared" si="225"/>
        <v>0.84704599999999997</v>
      </c>
      <c r="H475" s="16">
        <f t="shared" si="225"/>
        <v>1.5952439999999999</v>
      </c>
      <c r="I475" s="16">
        <f t="shared" si="225"/>
        <v>0.11433800000000001</v>
      </c>
      <c r="J475" s="16">
        <f t="shared" si="225"/>
        <v>26.296032000000004</v>
      </c>
      <c r="K475" s="16">
        <f t="shared" si="225"/>
        <v>3.5968E-2</v>
      </c>
      <c r="L475" s="16">
        <f t="shared" si="225"/>
        <v>13.223844</v>
      </c>
      <c r="M475" s="16">
        <f t="shared" si="225"/>
        <v>1.4169999999999999E-2</v>
      </c>
      <c r="N475" s="16">
        <f t="shared" si="225"/>
        <v>1.6440000000000001E-3</v>
      </c>
      <c r="O475" s="16"/>
      <c r="P475" s="16">
        <f t="shared" ref="P475" si="226">AVERAGE(P469:P473)</f>
        <v>101.08082</v>
      </c>
      <c r="U475" s="48"/>
    </row>
    <row r="476" spans="1:21" x14ac:dyDescent="0.2">
      <c r="B476" s="49" t="s">
        <v>787</v>
      </c>
      <c r="C476" s="16">
        <f t="shared" ref="C476:N476" si="227">STDEV(C469:C473)</f>
        <v>0.27152597849929533</v>
      </c>
      <c r="D476" s="16">
        <f t="shared" si="227"/>
        <v>1.7120129081084641</v>
      </c>
      <c r="E476" s="16">
        <f t="shared" si="227"/>
        <v>0.31282404937919978</v>
      </c>
      <c r="F476" s="16">
        <f t="shared" si="227"/>
        <v>0.58816894555901267</v>
      </c>
      <c r="G476" s="16">
        <f t="shared" si="227"/>
        <v>0.41297322271546838</v>
      </c>
      <c r="H476" s="16">
        <f t="shared" si="227"/>
        <v>0.61936842814273307</v>
      </c>
      <c r="I476" s="16">
        <f t="shared" si="227"/>
        <v>2.7543146515966531E-2</v>
      </c>
      <c r="J476" s="16">
        <f t="shared" si="227"/>
        <v>5.0581768263001461</v>
      </c>
      <c r="K476" s="16">
        <f t="shared" si="227"/>
        <v>2.5200425988462973E-2</v>
      </c>
      <c r="L476" s="16">
        <f t="shared" si="227"/>
        <v>5.946605737164691</v>
      </c>
      <c r="M476" s="16">
        <f t="shared" si="227"/>
        <v>8.1575578453358197E-3</v>
      </c>
      <c r="N476" s="16">
        <f t="shared" si="227"/>
        <v>2.643563882337629E-3</v>
      </c>
      <c r="O476" s="16"/>
      <c r="P476" s="16">
        <f>STDEV(P469:P473)</f>
        <v>0.27152597849929533</v>
      </c>
      <c r="U476" s="48"/>
    </row>
    <row r="477" spans="1:21" x14ac:dyDescent="0.2">
      <c r="B477" s="49" t="s">
        <v>563</v>
      </c>
      <c r="C477" s="16"/>
      <c r="D477" s="16">
        <f>D475/D$11</f>
        <v>0.91276762814911705</v>
      </c>
      <c r="E477" s="16">
        <f t="shared" ref="E477:N477" si="228">E475/E$11</f>
        <v>1.6347329371655145E-2</v>
      </c>
      <c r="F477" s="16">
        <f t="shared" si="228"/>
        <v>2.7494770563884646E-2</v>
      </c>
      <c r="G477" s="16">
        <f t="shared" si="228"/>
        <v>5.5730303664315193E-3</v>
      </c>
      <c r="H477" s="16">
        <f t="shared" si="228"/>
        <v>2.2203534206306785E-2</v>
      </c>
      <c r="I477" s="16">
        <f t="shared" si="228"/>
        <v>1.6118154880218336E-3</v>
      </c>
      <c r="J477" s="16">
        <f t="shared" si="228"/>
        <v>0.65243576383719903</v>
      </c>
      <c r="K477" s="16">
        <f t="shared" si="228"/>
        <v>4.8143874800225941E-4</v>
      </c>
      <c r="L477" s="16">
        <f t="shared" si="228"/>
        <v>0.23580573258629728</v>
      </c>
      <c r="M477" s="16">
        <f t="shared" si="228"/>
        <v>2.2862604620214541E-4</v>
      </c>
      <c r="N477" s="16">
        <f t="shared" si="228"/>
        <v>1.7451599411486212E-5</v>
      </c>
      <c r="O477" s="16"/>
      <c r="P477" s="16">
        <f>STDEV(P469:P474)</f>
        <v>39.225582337691307</v>
      </c>
      <c r="Q477" s="28" t="s">
        <v>564</v>
      </c>
      <c r="U477" s="48"/>
    </row>
    <row r="478" spans="1:21" x14ac:dyDescent="0.2">
      <c r="B478" s="49" t="s">
        <v>565</v>
      </c>
      <c r="C478" s="16"/>
      <c r="D478" s="17">
        <f t="shared" ref="D478:N478" si="229">D477*D$9*D$7</f>
        <v>3.6510705125964682</v>
      </c>
      <c r="E478" s="17">
        <f t="shared" si="229"/>
        <v>6.538931748662058E-2</v>
      </c>
      <c r="F478" s="17">
        <f t="shared" si="229"/>
        <v>0.16496862338330787</v>
      </c>
      <c r="G478" s="17">
        <f t="shared" si="229"/>
        <v>3.3438182198589114E-2</v>
      </c>
      <c r="H478" s="17">
        <f t="shared" si="229"/>
        <v>4.4407068412613569E-2</v>
      </c>
      <c r="I478" s="17">
        <f t="shared" si="229"/>
        <v>3.2236309760436672E-3</v>
      </c>
      <c r="J478" s="17">
        <f t="shared" si="229"/>
        <v>1.3048715276743981</v>
      </c>
      <c r="K478" s="17">
        <f t="shared" si="229"/>
        <v>9.6287749600451882E-4</v>
      </c>
      <c r="L478" s="17">
        <f t="shared" si="229"/>
        <v>0.47161146517259456</v>
      </c>
      <c r="M478" s="17">
        <f t="shared" si="229"/>
        <v>4.5725209240429082E-4</v>
      </c>
      <c r="N478" s="17">
        <f t="shared" si="229"/>
        <v>3.4903198822972423E-5</v>
      </c>
      <c r="O478" s="17"/>
      <c r="P478" s="16">
        <f>SUM(D478:O478)</f>
        <v>5.7404353606878669</v>
      </c>
      <c r="Q478" s="28" t="s">
        <v>564</v>
      </c>
      <c r="R478" s="27">
        <f>(2*Q479)/P478</f>
        <v>2.0904337817614689</v>
      </c>
      <c r="S478" s="18" t="s">
        <v>566</v>
      </c>
      <c r="U478" s="48"/>
    </row>
    <row r="479" spans="1:21" x14ac:dyDescent="0.2">
      <c r="B479" s="49" t="s">
        <v>428</v>
      </c>
      <c r="D479" s="52">
        <f t="shared" ref="D479:N479" si="230">$R478*D477*D$7</f>
        <v>1.9080802847812048</v>
      </c>
      <c r="E479" s="52">
        <f t="shared" si="230"/>
        <v>3.4173009560089403E-2</v>
      </c>
      <c r="F479" s="52">
        <f t="shared" si="230"/>
        <v>0.11495199441705059</v>
      </c>
      <c r="G479" s="52">
        <f t="shared" si="230"/>
        <v>2.3300101889541892E-2</v>
      </c>
      <c r="H479" s="52">
        <f t="shared" si="230"/>
        <v>4.6415017979360026E-2</v>
      </c>
      <c r="I479" s="52">
        <f t="shared" si="230"/>
        <v>3.3693935461271891E-3</v>
      </c>
      <c r="J479" s="52">
        <f t="shared" si="230"/>
        <v>1.3638737611546285</v>
      </c>
      <c r="K479" s="52">
        <f t="shared" si="230"/>
        <v>1.00641582267287E-3</v>
      </c>
      <c r="L479" s="52">
        <f t="shared" si="230"/>
        <v>0.49293626933140705</v>
      </c>
      <c r="M479" s="52">
        <f t="shared" si="230"/>
        <v>9.5585522074304627E-4</v>
      </c>
      <c r="N479" s="52">
        <f t="shared" si="230"/>
        <v>7.2962825911078688E-5</v>
      </c>
      <c r="O479" s="52"/>
      <c r="P479" s="52">
        <f>SUM(D479:O479)</f>
        <v>3.9891350665287368</v>
      </c>
      <c r="Q479" s="27">
        <v>6</v>
      </c>
      <c r="R479" s="28" t="s">
        <v>567</v>
      </c>
    </row>
    <row r="480" spans="1:21" s="53" customFormat="1" x14ac:dyDescent="0.2">
      <c r="C480" s="54" t="s">
        <v>689</v>
      </c>
      <c r="D480" s="62">
        <f>J479/(H479+I479+J479+K479)</f>
        <v>0.96409691190339708</v>
      </c>
      <c r="H480" s="54" t="s">
        <v>687</v>
      </c>
      <c r="I480" s="63">
        <f>L479/(SUM(H479:L479))</f>
        <v>0.25840639948708388</v>
      </c>
      <c r="L480" s="54" t="s">
        <v>731</v>
      </c>
      <c r="M480" s="62">
        <f>SUM(H479:L479)</f>
        <v>1.9076008578341956</v>
      </c>
      <c r="U480" s="56"/>
    </row>
    <row r="481" spans="1:21" x14ac:dyDescent="0.2">
      <c r="B481" s="26" t="s">
        <v>550</v>
      </c>
    </row>
    <row r="482" spans="1:21" x14ac:dyDescent="0.2">
      <c r="A482" s="27" t="s">
        <v>222</v>
      </c>
      <c r="B482" s="28" t="s">
        <v>221</v>
      </c>
      <c r="C482" s="27">
        <v>100.19450000000001</v>
      </c>
      <c r="D482" s="27">
        <v>45.93327</v>
      </c>
      <c r="E482" s="27">
        <v>3.177E-2</v>
      </c>
      <c r="F482" s="27">
        <v>33.641289999999998</v>
      </c>
      <c r="G482" s="27">
        <v>2.2530000000000001E-2</v>
      </c>
      <c r="H482" s="27">
        <v>0.46192</v>
      </c>
      <c r="I482" s="27">
        <v>0</v>
      </c>
      <c r="J482" s="27">
        <v>0.56223999999999996</v>
      </c>
      <c r="K482" s="27">
        <v>0</v>
      </c>
      <c r="L482" s="27">
        <v>18.175689999999999</v>
      </c>
      <c r="M482" s="27">
        <v>1.3657600000000001</v>
      </c>
      <c r="N482" s="27">
        <v>1.0000000000000001E-5</v>
      </c>
      <c r="P482" s="27">
        <v>100.19450000000001</v>
      </c>
      <c r="Q482" s="27">
        <v>8439.7000000000007</v>
      </c>
      <c r="R482" s="27">
        <v>26301.7</v>
      </c>
      <c r="S482" s="27">
        <v>-85</v>
      </c>
      <c r="T482" s="27">
        <v>161</v>
      </c>
      <c r="U482" s="48">
        <v>39728.332696759258</v>
      </c>
    </row>
    <row r="483" spans="1:21" x14ac:dyDescent="0.2">
      <c r="A483" s="27" t="s">
        <v>223</v>
      </c>
      <c r="B483" s="28" t="s">
        <v>221</v>
      </c>
      <c r="C483" s="27">
        <v>100.25279999999999</v>
      </c>
      <c r="D483" s="27">
        <v>45.906280000000002</v>
      </c>
      <c r="E483" s="27">
        <v>3.5279999999999999E-2</v>
      </c>
      <c r="F483" s="27">
        <v>33.894739999999999</v>
      </c>
      <c r="G483" s="27">
        <v>9.5899999999999996E-3</v>
      </c>
      <c r="H483" s="27">
        <v>0.45852999999999999</v>
      </c>
      <c r="I483" s="27">
        <v>0</v>
      </c>
      <c r="J483" s="27">
        <v>0.53788000000000002</v>
      </c>
      <c r="K483" s="27">
        <v>2.2679999999999999E-2</v>
      </c>
      <c r="L483" s="27">
        <v>18.242830000000001</v>
      </c>
      <c r="M483" s="27">
        <v>1.14503</v>
      </c>
      <c r="N483" s="27">
        <v>0</v>
      </c>
      <c r="P483" s="27">
        <v>100.25279999999999</v>
      </c>
      <c r="Q483" s="27">
        <v>8439.2999999999993</v>
      </c>
      <c r="R483" s="27">
        <v>26296.3</v>
      </c>
      <c r="S483" s="27">
        <v>-85</v>
      </c>
      <c r="T483" s="27">
        <v>162</v>
      </c>
      <c r="U483" s="48">
        <v>39728.335717592592</v>
      </c>
    </row>
    <row r="484" spans="1:21" x14ac:dyDescent="0.2">
      <c r="A484" s="27" t="s">
        <v>224</v>
      </c>
      <c r="B484" s="28" t="s">
        <v>221</v>
      </c>
      <c r="C484" s="27">
        <v>100.1858</v>
      </c>
      <c r="D484" s="27">
        <v>44.663939999999997</v>
      </c>
      <c r="E484" s="27">
        <v>2.46E-2</v>
      </c>
      <c r="F484" s="27">
        <v>34.630000000000003</v>
      </c>
      <c r="G484" s="27">
        <v>1.372E-2</v>
      </c>
      <c r="H484" s="27">
        <v>0.41032000000000002</v>
      </c>
      <c r="I484" s="27">
        <v>0</v>
      </c>
      <c r="J484" s="27">
        <v>0.49452000000000002</v>
      </c>
      <c r="K484" s="27">
        <v>3.4759999999999999E-2</v>
      </c>
      <c r="L484" s="27">
        <v>19.1876</v>
      </c>
      <c r="M484" s="27">
        <v>0.71872999999999998</v>
      </c>
      <c r="N484" s="27">
        <v>7.6499999999999997E-3</v>
      </c>
      <c r="P484" s="27">
        <v>100.1858</v>
      </c>
      <c r="Q484" s="27">
        <v>8439</v>
      </c>
      <c r="R484" s="27">
        <v>26291</v>
      </c>
      <c r="S484" s="27">
        <v>-85</v>
      </c>
      <c r="T484" s="27">
        <v>163</v>
      </c>
      <c r="U484" s="48">
        <v>39728.33871527778</v>
      </c>
    </row>
    <row r="485" spans="1:21" x14ac:dyDescent="0.2">
      <c r="A485" s="27" t="s">
        <v>225</v>
      </c>
      <c r="B485" s="28" t="s">
        <v>221</v>
      </c>
      <c r="C485" s="27">
        <v>100.2899</v>
      </c>
      <c r="D485" s="27">
        <v>44.816670000000002</v>
      </c>
      <c r="E485" s="27">
        <v>1.537E-2</v>
      </c>
      <c r="F485" s="27">
        <v>34.787399999999998</v>
      </c>
      <c r="G485" s="27">
        <v>2.3390000000000001E-2</v>
      </c>
      <c r="H485" s="27">
        <v>0.39355000000000001</v>
      </c>
      <c r="I485" s="27">
        <v>6.0000000000000001E-3</v>
      </c>
      <c r="J485" s="27">
        <v>0.41969000000000001</v>
      </c>
      <c r="K485" s="27">
        <v>0</v>
      </c>
      <c r="L485" s="27">
        <v>19.02814</v>
      </c>
      <c r="M485" s="27">
        <v>0.79161999999999999</v>
      </c>
      <c r="N485" s="27">
        <v>8.1200000000000005E-3</v>
      </c>
      <c r="P485" s="27">
        <v>100.2899</v>
      </c>
      <c r="Q485" s="27">
        <v>8438.7000000000007</v>
      </c>
      <c r="R485" s="27">
        <v>26285.7</v>
      </c>
      <c r="S485" s="27">
        <v>-85</v>
      </c>
      <c r="T485" s="27">
        <v>164</v>
      </c>
      <c r="U485" s="48">
        <v>39728.341747685183</v>
      </c>
    </row>
    <row r="486" spans="1:21" x14ac:dyDescent="0.2">
      <c r="A486" s="27" t="s">
        <v>226</v>
      </c>
      <c r="B486" s="28" t="s">
        <v>221</v>
      </c>
      <c r="C486" s="27">
        <v>100.38979999999999</v>
      </c>
      <c r="D486" s="27">
        <v>44.883180000000003</v>
      </c>
      <c r="E486" s="27">
        <v>3.211E-2</v>
      </c>
      <c r="F486" s="27">
        <v>34.736640000000001</v>
      </c>
      <c r="G486" s="27">
        <v>0</v>
      </c>
      <c r="H486" s="27">
        <v>0.39505000000000001</v>
      </c>
      <c r="I486" s="27">
        <v>3.1530000000000002E-2</v>
      </c>
      <c r="J486" s="27">
        <v>0.44684000000000001</v>
      </c>
      <c r="K486" s="27">
        <v>1.474E-2</v>
      </c>
      <c r="L486" s="27">
        <v>19.058610000000002</v>
      </c>
      <c r="M486" s="27">
        <v>0.78857999999999995</v>
      </c>
      <c r="N486" s="27">
        <v>2.5500000000000002E-3</v>
      </c>
      <c r="P486" s="27">
        <v>100.38979999999999</v>
      </c>
      <c r="Q486" s="27">
        <v>8438.2999999999993</v>
      </c>
      <c r="R486" s="27">
        <v>26280.3</v>
      </c>
      <c r="S486" s="27">
        <v>-85</v>
      </c>
      <c r="T486" s="27">
        <v>165</v>
      </c>
      <c r="U486" s="48">
        <v>39728.344768518517</v>
      </c>
    </row>
    <row r="487" spans="1:21" x14ac:dyDescent="0.2">
      <c r="A487" s="27" t="s">
        <v>227</v>
      </c>
      <c r="B487" s="28" t="s">
        <v>221</v>
      </c>
      <c r="C487" s="27">
        <v>99.633570000000006</v>
      </c>
      <c r="D487" s="27">
        <v>44.645330000000001</v>
      </c>
      <c r="E487" s="27">
        <v>3.8870000000000002E-2</v>
      </c>
      <c r="F487" s="27">
        <v>34.417870000000001</v>
      </c>
      <c r="G487" s="27">
        <v>2.5739999999999999E-2</v>
      </c>
      <c r="H487" s="27">
        <v>0.35494999999999999</v>
      </c>
      <c r="I487" s="27">
        <v>9.7999999999999997E-3</v>
      </c>
      <c r="J487" s="27">
        <v>0.42864000000000002</v>
      </c>
      <c r="K487" s="27">
        <v>1.9279999999999999E-2</v>
      </c>
      <c r="L487" s="27">
        <v>18.90635</v>
      </c>
      <c r="M487" s="27">
        <v>0.77559999999999996</v>
      </c>
      <c r="N487" s="27">
        <v>1.1129999999999999E-2</v>
      </c>
      <c r="P487" s="27">
        <v>99.633570000000006</v>
      </c>
      <c r="Q487" s="27">
        <v>8438</v>
      </c>
      <c r="R487" s="27">
        <v>26275</v>
      </c>
      <c r="S487" s="27">
        <v>-85</v>
      </c>
      <c r="T487" s="27">
        <v>166</v>
      </c>
      <c r="U487" s="48">
        <v>39728.347754629627</v>
      </c>
    </row>
    <row r="488" spans="1:21" x14ac:dyDescent="0.2">
      <c r="B488" s="49" t="s">
        <v>418</v>
      </c>
      <c r="C488" s="27">
        <f>COUNT(C482:C487)</f>
        <v>6</v>
      </c>
      <c r="D488" s="27">
        <f t="shared" ref="D488" si="231">COUNT(D482:D487)</f>
        <v>6</v>
      </c>
      <c r="E488" s="27">
        <f t="shared" ref="E488" si="232">COUNT(E482:E487)</f>
        <v>6</v>
      </c>
      <c r="F488" s="27">
        <f t="shared" ref="F488" si="233">COUNT(F482:F487)</f>
        <v>6</v>
      </c>
      <c r="G488" s="27">
        <f t="shared" ref="G488" si="234">COUNT(G482:G487)</f>
        <v>6</v>
      </c>
      <c r="H488" s="27">
        <f t="shared" ref="H488" si="235">COUNT(H482:H487)</f>
        <v>6</v>
      </c>
      <c r="I488" s="27">
        <f t="shared" ref="I488" si="236">COUNT(I482:I487)</f>
        <v>6</v>
      </c>
      <c r="J488" s="27">
        <f t="shared" ref="J488" si="237">COUNT(J482:J487)</f>
        <v>6</v>
      </c>
      <c r="K488" s="27">
        <f t="shared" ref="K488" si="238">COUNT(K482:K487)</f>
        <v>6</v>
      </c>
      <c r="L488" s="27">
        <f t="shared" ref="L488" si="239">COUNT(L482:L487)</f>
        <v>6</v>
      </c>
      <c r="M488" s="27">
        <f t="shared" ref="M488" si="240">COUNT(M482:M487)</f>
        <v>6</v>
      </c>
      <c r="N488" s="27">
        <f t="shared" ref="N488" si="241">COUNT(N482:N487)</f>
        <v>6</v>
      </c>
      <c r="P488" s="27">
        <f>COUNT(P481:P487)</f>
        <v>6</v>
      </c>
      <c r="U488" s="48"/>
    </row>
    <row r="489" spans="1:21" x14ac:dyDescent="0.2">
      <c r="B489" s="49" t="s">
        <v>419</v>
      </c>
      <c r="C489" s="16">
        <f>AVERAGE(C482:C487)</f>
        <v>100.15772833333334</v>
      </c>
      <c r="D489" s="16">
        <f t="shared" ref="D489:N489" si="242">AVERAGE(D482:D487)</f>
        <v>45.141444999999997</v>
      </c>
      <c r="E489" s="16">
        <f t="shared" si="242"/>
        <v>2.9666666666666664E-2</v>
      </c>
      <c r="F489" s="16">
        <f t="shared" si="242"/>
        <v>34.351323333333333</v>
      </c>
      <c r="G489" s="16">
        <f t="shared" si="242"/>
        <v>1.5828333333333337E-2</v>
      </c>
      <c r="H489" s="16">
        <f t="shared" si="242"/>
        <v>0.41238666666666668</v>
      </c>
      <c r="I489" s="16">
        <f t="shared" si="242"/>
        <v>7.8883333333333323E-3</v>
      </c>
      <c r="J489" s="16">
        <f t="shared" si="242"/>
        <v>0.48163500000000004</v>
      </c>
      <c r="K489" s="16">
        <f t="shared" si="242"/>
        <v>1.5243333333333331E-2</v>
      </c>
      <c r="L489" s="16">
        <f t="shared" si="242"/>
        <v>18.766536666666671</v>
      </c>
      <c r="M489" s="16">
        <f t="shared" si="242"/>
        <v>0.93088666666666653</v>
      </c>
      <c r="N489" s="16">
        <f t="shared" si="242"/>
        <v>4.9100000000000003E-3</v>
      </c>
      <c r="O489" s="16"/>
      <c r="P489" s="27">
        <f>COUNT(P483:P488)</f>
        <v>6</v>
      </c>
      <c r="U489" s="48"/>
    </row>
    <row r="490" spans="1:21" x14ac:dyDescent="0.2">
      <c r="B490" s="49" t="s">
        <v>787</v>
      </c>
      <c r="C490" s="16">
        <f t="shared" ref="C490:N490" si="243">STDEV(C482:C487)</f>
        <v>0.26730034122062929</v>
      </c>
      <c r="D490" s="16">
        <f t="shared" si="243"/>
        <v>0.60963597940902459</v>
      </c>
      <c r="E490" s="16">
        <f t="shared" si="243"/>
        <v>8.4459520876374143E-3</v>
      </c>
      <c r="F490" s="16">
        <f t="shared" si="243"/>
        <v>0.47609591700272713</v>
      </c>
      <c r="G490" s="16">
        <f t="shared" si="243"/>
        <v>9.9421354178399028E-3</v>
      </c>
      <c r="H490" s="16">
        <f t="shared" si="243"/>
        <v>4.133129597129355E-2</v>
      </c>
      <c r="I490" s="16">
        <f t="shared" si="243"/>
        <v>1.2270501891392492E-2</v>
      </c>
      <c r="J490" s="77">
        <f t="shared" si="243"/>
        <v>5.9469377582079375E-2</v>
      </c>
      <c r="K490" s="16">
        <f t="shared" si="243"/>
        <v>1.3546001131945424E-2</v>
      </c>
      <c r="L490" s="16">
        <f t="shared" si="243"/>
        <v>0.44135103741428622</v>
      </c>
      <c r="M490" s="16">
        <f t="shared" si="243"/>
        <v>0.26219953284982594</v>
      </c>
      <c r="N490" s="16">
        <f t="shared" si="243"/>
        <v>4.6944179617924948E-3</v>
      </c>
      <c r="O490" s="16"/>
      <c r="P490" s="16">
        <f>AVERAGE(P483:P488)</f>
        <v>84.458645000000004</v>
      </c>
      <c r="U490" s="48"/>
    </row>
    <row r="491" spans="1:21" x14ac:dyDescent="0.2">
      <c r="B491" s="26" t="s">
        <v>680</v>
      </c>
      <c r="C491" s="46" t="s">
        <v>414</v>
      </c>
      <c r="D491" s="46" t="s">
        <v>4</v>
      </c>
      <c r="E491" s="46" t="s">
        <v>7</v>
      </c>
      <c r="F491" s="46" t="s">
        <v>3</v>
      </c>
      <c r="G491" s="46" t="s">
        <v>8</v>
      </c>
      <c r="H491" s="46" t="s">
        <v>10</v>
      </c>
      <c r="I491" s="46" t="s">
        <v>9</v>
      </c>
      <c r="J491" s="46" t="s">
        <v>2</v>
      </c>
      <c r="K491" s="46" t="s">
        <v>11</v>
      </c>
      <c r="L491" s="46" t="s">
        <v>6</v>
      </c>
      <c r="M491" s="46" t="s">
        <v>1</v>
      </c>
      <c r="N491" s="46" t="s">
        <v>5</v>
      </c>
      <c r="O491" s="46" t="s">
        <v>485</v>
      </c>
      <c r="P491" s="46" t="s">
        <v>12</v>
      </c>
      <c r="Q491" s="46" t="s">
        <v>13</v>
      </c>
      <c r="R491" s="46" t="s">
        <v>14</v>
      </c>
      <c r="S491" s="46" t="s">
        <v>15</v>
      </c>
      <c r="T491" s="46" t="s">
        <v>21</v>
      </c>
      <c r="U491" s="47" t="s">
        <v>22</v>
      </c>
    </row>
    <row r="492" spans="1:21" x14ac:dyDescent="0.2">
      <c r="A492" s="27" t="s">
        <v>203</v>
      </c>
      <c r="B492" s="28" t="s">
        <v>204</v>
      </c>
      <c r="C492" s="27">
        <v>101.3745</v>
      </c>
      <c r="D492" s="27">
        <v>42.850050000000003</v>
      </c>
      <c r="E492" s="27">
        <v>5.0430000000000003E-2</v>
      </c>
      <c r="F492" s="27">
        <v>0</v>
      </c>
      <c r="G492" s="27">
        <v>3.687E-2</v>
      </c>
      <c r="H492" s="27">
        <v>3.0197500000000002</v>
      </c>
      <c r="I492" s="27">
        <v>0.10525</v>
      </c>
      <c r="J492" s="27">
        <v>55.029040000000002</v>
      </c>
      <c r="K492" s="27">
        <v>1.567E-2</v>
      </c>
      <c r="L492" s="27">
        <v>0.25208000000000003</v>
      </c>
      <c r="M492" s="27">
        <v>9.2899999999999996E-3</v>
      </c>
      <c r="N492" s="27">
        <v>6.0200000000000002E-3</v>
      </c>
      <c r="P492" s="27">
        <v>101.3745</v>
      </c>
      <c r="Q492" s="27">
        <v>8330</v>
      </c>
      <c r="R492" s="27">
        <v>25851</v>
      </c>
      <c r="S492" s="27">
        <v>-85</v>
      </c>
      <c r="T492" s="27">
        <v>146</v>
      </c>
      <c r="U492" s="48">
        <v>39728.286643518521</v>
      </c>
    </row>
    <row r="493" spans="1:21" x14ac:dyDescent="0.2">
      <c r="A493" s="27" t="s">
        <v>205</v>
      </c>
      <c r="B493" s="28" t="s">
        <v>204</v>
      </c>
      <c r="C493" s="27">
        <v>101.0394</v>
      </c>
      <c r="D493" s="27">
        <v>42.693640000000002</v>
      </c>
      <c r="E493" s="27">
        <v>4.8219999999999999E-2</v>
      </c>
      <c r="F493" s="27">
        <v>5.3800000000000002E-3</v>
      </c>
      <c r="G493" s="27">
        <v>5.4019999999999999E-2</v>
      </c>
      <c r="H493" s="27">
        <v>3.4457599999999999</v>
      </c>
      <c r="I493" s="27">
        <v>0.1173</v>
      </c>
      <c r="J493" s="27">
        <v>54.40354</v>
      </c>
      <c r="K493" s="27">
        <v>4.1259999999999998E-2</v>
      </c>
      <c r="L493" s="27">
        <v>0.20679</v>
      </c>
      <c r="M493" s="27">
        <v>1.357E-2</v>
      </c>
      <c r="N493" s="27">
        <v>9.8700000000000003E-3</v>
      </c>
      <c r="P493" s="27">
        <v>101.0394</v>
      </c>
      <c r="Q493" s="27">
        <v>8325.7000000000007</v>
      </c>
      <c r="R493" s="27">
        <v>25850.7</v>
      </c>
      <c r="S493" s="27">
        <v>-85</v>
      </c>
      <c r="T493" s="27">
        <v>147</v>
      </c>
      <c r="U493" s="48">
        <v>39728.289849537039</v>
      </c>
    </row>
    <row r="494" spans="1:21" x14ac:dyDescent="0.2">
      <c r="A494" s="27" t="s">
        <v>206</v>
      </c>
      <c r="B494" s="28" t="s">
        <v>204</v>
      </c>
      <c r="C494" s="27">
        <v>101.45699999999999</v>
      </c>
      <c r="D494" s="27">
        <v>42.673900000000003</v>
      </c>
      <c r="E494" s="27">
        <v>8.0759999999999998E-2</v>
      </c>
      <c r="F494" s="27">
        <v>5.0200000000000002E-3</v>
      </c>
      <c r="G494" s="27">
        <v>4.3659999999999997E-2</v>
      </c>
      <c r="H494" s="27">
        <v>4.0294600000000003</v>
      </c>
      <c r="I494" s="27">
        <v>8.3169999999999994E-2</v>
      </c>
      <c r="J494" s="27">
        <v>54.278109999999998</v>
      </c>
      <c r="K494" s="27">
        <v>3.1309999999999998E-2</v>
      </c>
      <c r="L494" s="27">
        <v>0.20854</v>
      </c>
      <c r="M494" s="27">
        <v>2.3089999999999999E-2</v>
      </c>
      <c r="N494" s="27">
        <v>0</v>
      </c>
      <c r="P494" s="27">
        <v>101.45699999999999</v>
      </c>
      <c r="Q494" s="27">
        <v>8321.2999999999993</v>
      </c>
      <c r="R494" s="27">
        <v>25850.3</v>
      </c>
      <c r="S494" s="27">
        <v>-85</v>
      </c>
      <c r="T494" s="27">
        <v>148</v>
      </c>
      <c r="U494" s="48">
        <v>39728.292858796296</v>
      </c>
    </row>
    <row r="495" spans="1:21" x14ac:dyDescent="0.2">
      <c r="A495" s="27" t="s">
        <v>207</v>
      </c>
      <c r="B495" s="28" t="s">
        <v>204</v>
      </c>
      <c r="C495" s="27">
        <v>100.94670000000001</v>
      </c>
      <c r="D495" s="27">
        <v>42.472969999999997</v>
      </c>
      <c r="E495" s="27">
        <v>7.1249999999999994E-2</v>
      </c>
      <c r="F495" s="27">
        <v>9.7999999999999997E-3</v>
      </c>
      <c r="G495" s="27">
        <v>4.369E-2</v>
      </c>
      <c r="H495" s="27">
        <v>4.7780199999999997</v>
      </c>
      <c r="I495" s="27">
        <v>0.13372999999999999</v>
      </c>
      <c r="J495" s="27">
        <v>53.167230000000004</v>
      </c>
      <c r="K495" s="27">
        <v>4.4639999999999999E-2</v>
      </c>
      <c r="L495" s="27">
        <v>0.21310000000000001</v>
      </c>
      <c r="M495" s="27">
        <v>1.1270000000000001E-2</v>
      </c>
      <c r="N495" s="27">
        <v>9.6000000000000002E-4</v>
      </c>
      <c r="P495" s="27">
        <v>100.94670000000001</v>
      </c>
      <c r="Q495" s="27">
        <v>8317</v>
      </c>
      <c r="R495" s="27">
        <v>25850</v>
      </c>
      <c r="S495" s="27">
        <v>-85</v>
      </c>
      <c r="T495" s="27">
        <v>149</v>
      </c>
      <c r="U495" s="48">
        <v>39728.29587962963</v>
      </c>
    </row>
    <row r="496" spans="1:21" x14ac:dyDescent="0.2">
      <c r="A496" s="27" t="s">
        <v>214</v>
      </c>
      <c r="B496" s="28" t="s">
        <v>215</v>
      </c>
      <c r="C496" s="27">
        <v>101.0248</v>
      </c>
      <c r="D496" s="27">
        <v>42.576970000000003</v>
      </c>
      <c r="E496" s="27">
        <v>3.1329999999999997E-2</v>
      </c>
      <c r="F496" s="27">
        <v>8.4899999999999993E-3</v>
      </c>
      <c r="G496" s="27">
        <v>5.4280000000000002E-2</v>
      </c>
      <c r="H496" s="27">
        <v>3.71767</v>
      </c>
      <c r="I496" s="27">
        <v>0.10581</v>
      </c>
      <c r="J496" s="27">
        <v>54.248069999999998</v>
      </c>
      <c r="K496" s="27">
        <v>4.5019999999999998E-2</v>
      </c>
      <c r="L496" s="27">
        <v>0.21615000000000001</v>
      </c>
      <c r="M496" s="27">
        <v>1.644E-2</v>
      </c>
      <c r="N496" s="27">
        <v>4.5599999999999998E-3</v>
      </c>
      <c r="P496" s="27">
        <v>101.0248</v>
      </c>
      <c r="Q496" s="27">
        <v>8410</v>
      </c>
      <c r="R496" s="27">
        <v>26307</v>
      </c>
      <c r="S496" s="27">
        <v>-85</v>
      </c>
      <c r="T496" s="27">
        <v>155</v>
      </c>
      <c r="U496" s="48">
        <v>39728.31422453704</v>
      </c>
    </row>
    <row r="497" spans="1:21" x14ac:dyDescent="0.2">
      <c r="A497" s="27" t="s">
        <v>216</v>
      </c>
      <c r="B497" s="28" t="s">
        <v>215</v>
      </c>
      <c r="C497" s="27">
        <v>100.2925</v>
      </c>
      <c r="D497" s="27">
        <v>42.660699999999999</v>
      </c>
      <c r="E497" s="27">
        <v>4.8649999999999999E-2</v>
      </c>
      <c r="F497" s="27">
        <v>7.7999999999999996E-3</v>
      </c>
      <c r="G497" s="27">
        <v>6.4740000000000006E-2</v>
      </c>
      <c r="H497" s="27">
        <v>3.1965599999999998</v>
      </c>
      <c r="I497" s="27">
        <v>0.10254000000000001</v>
      </c>
      <c r="J497" s="27">
        <v>53.965029999999999</v>
      </c>
      <c r="K497" s="27">
        <v>2.214E-2</v>
      </c>
      <c r="L497" s="27">
        <v>0.21739</v>
      </c>
      <c r="M497" s="27">
        <v>6.6600000000000001E-3</v>
      </c>
      <c r="N497" s="27">
        <v>2.4000000000000001E-4</v>
      </c>
      <c r="P497" s="27">
        <v>100.2925</v>
      </c>
      <c r="Q497" s="27">
        <v>8415.5</v>
      </c>
      <c r="R497" s="27">
        <v>26307</v>
      </c>
      <c r="S497" s="27">
        <v>-85</v>
      </c>
      <c r="T497" s="27">
        <v>156</v>
      </c>
      <c r="U497" s="48">
        <v>39728.317407407405</v>
      </c>
    </row>
    <row r="498" spans="1:21" x14ac:dyDescent="0.2">
      <c r="A498" s="27" t="s">
        <v>217</v>
      </c>
      <c r="B498" s="28" t="s">
        <v>215</v>
      </c>
      <c r="C498" s="27">
        <v>100.56529999999999</v>
      </c>
      <c r="D498" s="27">
        <v>42.859180000000002</v>
      </c>
      <c r="E498" s="27">
        <v>5.7290000000000001E-2</v>
      </c>
      <c r="F498" s="27">
        <v>1.2540000000000001E-2</v>
      </c>
      <c r="G498" s="27">
        <v>4.8619999999999997E-2</v>
      </c>
      <c r="H498" s="27">
        <v>3.16873</v>
      </c>
      <c r="I498" s="27">
        <v>0.10019</v>
      </c>
      <c r="J498" s="27">
        <v>54.055860000000003</v>
      </c>
      <c r="K498" s="27">
        <v>2.8639999999999999E-2</v>
      </c>
      <c r="L498" s="27">
        <v>0.22542999999999999</v>
      </c>
      <c r="M498" s="27">
        <v>1.7000000000000001E-4</v>
      </c>
      <c r="N498" s="27">
        <v>8.6599999999999993E-3</v>
      </c>
      <c r="P498" s="27">
        <v>100.56529999999999</v>
      </c>
      <c r="Q498" s="27">
        <v>8421</v>
      </c>
      <c r="R498" s="27">
        <v>26307</v>
      </c>
      <c r="S498" s="27">
        <v>-85</v>
      </c>
      <c r="T498" s="27">
        <v>157</v>
      </c>
      <c r="U498" s="48">
        <v>39728.320416666669</v>
      </c>
    </row>
    <row r="499" spans="1:21" x14ac:dyDescent="0.2">
      <c r="A499" s="27" t="s">
        <v>218</v>
      </c>
      <c r="B499" s="28" t="s">
        <v>215</v>
      </c>
      <c r="C499" s="27">
        <v>101.08929999999999</v>
      </c>
      <c r="D499" s="27">
        <v>42.873890000000003</v>
      </c>
      <c r="E499" s="27">
        <v>6.1830000000000003E-2</v>
      </c>
      <c r="F499" s="27">
        <v>0</v>
      </c>
      <c r="G499" s="27">
        <v>3.9669999999999997E-2</v>
      </c>
      <c r="H499" s="27">
        <v>3.2025299999999999</v>
      </c>
      <c r="I499" s="27">
        <v>9.5500000000000002E-2</v>
      </c>
      <c r="J499" s="27">
        <v>54.560040000000001</v>
      </c>
      <c r="K499" s="27">
        <v>4.7350000000000003E-2</v>
      </c>
      <c r="L499" s="27">
        <v>0.20849999999999999</v>
      </c>
      <c r="M499" s="27">
        <v>0</v>
      </c>
      <c r="N499" s="27">
        <v>0</v>
      </c>
      <c r="P499" s="27">
        <v>101.08929999999999</v>
      </c>
      <c r="Q499" s="27">
        <v>8426.5</v>
      </c>
      <c r="R499" s="27">
        <v>26307</v>
      </c>
      <c r="S499" s="27">
        <v>-85</v>
      </c>
      <c r="T499" s="27">
        <v>158</v>
      </c>
      <c r="U499" s="48">
        <v>39728.323449074072</v>
      </c>
    </row>
    <row r="500" spans="1:21" x14ac:dyDescent="0.2">
      <c r="A500" s="27" t="s">
        <v>219</v>
      </c>
      <c r="B500" s="28" t="s">
        <v>215</v>
      </c>
      <c r="C500" s="27">
        <v>100.8704</v>
      </c>
      <c r="D500" s="27">
        <v>43.00967</v>
      </c>
      <c r="E500" s="27">
        <v>2.2030000000000001E-2</v>
      </c>
      <c r="F500" s="27">
        <v>3.9699999999999999E-2</v>
      </c>
      <c r="G500" s="27">
        <v>4.061E-2</v>
      </c>
      <c r="H500" s="27">
        <v>3.66411</v>
      </c>
      <c r="I500" s="27">
        <v>8.6019999999999999E-2</v>
      </c>
      <c r="J500" s="27">
        <v>53.790489999999998</v>
      </c>
      <c r="K500" s="27">
        <v>1.6029999999999999E-2</v>
      </c>
      <c r="L500" s="27">
        <v>0.19453000000000001</v>
      </c>
      <c r="M500" s="27">
        <v>7.26E-3</v>
      </c>
      <c r="N500" s="27">
        <v>0</v>
      </c>
      <c r="P500" s="27">
        <v>100.8704</v>
      </c>
      <c r="Q500" s="27">
        <v>8432</v>
      </c>
      <c r="R500" s="27">
        <v>26307</v>
      </c>
      <c r="S500" s="27">
        <v>-85</v>
      </c>
      <c r="T500" s="27">
        <v>159</v>
      </c>
      <c r="U500" s="48">
        <v>39728.326458333337</v>
      </c>
    </row>
    <row r="501" spans="1:21" x14ac:dyDescent="0.2">
      <c r="B501" s="49" t="s">
        <v>418</v>
      </c>
      <c r="C501" s="27">
        <f>COUNT(C492:C500)</f>
        <v>9</v>
      </c>
      <c r="D501" s="27">
        <f t="shared" ref="D501" si="244">COUNT(D492:D500)</f>
        <v>9</v>
      </c>
      <c r="E501" s="27">
        <f t="shared" ref="E501" si="245">COUNT(E492:E500)</f>
        <v>9</v>
      </c>
      <c r="F501" s="27">
        <f t="shared" ref="F501" si="246">COUNT(F492:F500)</f>
        <v>9</v>
      </c>
      <c r="G501" s="27">
        <f t="shared" ref="G501" si="247">COUNT(G492:G500)</f>
        <v>9</v>
      </c>
      <c r="H501" s="27">
        <f t="shared" ref="H501" si="248">COUNT(H492:H500)</f>
        <v>9</v>
      </c>
      <c r="I501" s="27">
        <f t="shared" ref="I501" si="249">COUNT(I492:I500)</f>
        <v>9</v>
      </c>
      <c r="J501" s="27">
        <f t="shared" ref="J501" si="250">COUNT(J492:J500)</f>
        <v>9</v>
      </c>
      <c r="K501" s="27">
        <f t="shared" ref="K501" si="251">COUNT(K492:K500)</f>
        <v>9</v>
      </c>
      <c r="L501" s="27">
        <f t="shared" ref="L501" si="252">COUNT(L492:L500)</f>
        <v>9</v>
      </c>
      <c r="M501" s="27">
        <f t="shared" ref="M501" si="253">COUNT(M492:M500)</f>
        <v>9</v>
      </c>
      <c r="N501" s="27">
        <f t="shared" ref="N501" si="254">COUNT(N492:N500)</f>
        <v>9</v>
      </c>
      <c r="P501" s="27">
        <f>COUNT(P492:P500)</f>
        <v>9</v>
      </c>
      <c r="U501" s="48"/>
    </row>
    <row r="502" spans="1:21" x14ac:dyDescent="0.2">
      <c r="B502" s="49" t="s">
        <v>419</v>
      </c>
      <c r="C502" s="16">
        <f>AVERAGE(C492:C500)</f>
        <v>100.96221111111112</v>
      </c>
      <c r="D502" s="16">
        <f t="shared" ref="D502:N502" si="255">AVERAGE(D492:D500)</f>
        <v>42.741218888888888</v>
      </c>
      <c r="E502" s="16">
        <f t="shared" si="255"/>
        <v>5.2421111111111106E-2</v>
      </c>
      <c r="F502" s="16">
        <f t="shared" si="255"/>
        <v>9.8588888888888893E-3</v>
      </c>
      <c r="G502" s="16">
        <f t="shared" si="255"/>
        <v>4.7351111111111108E-2</v>
      </c>
      <c r="H502" s="16">
        <f t="shared" si="255"/>
        <v>3.5802877777777775</v>
      </c>
      <c r="I502" s="16">
        <f t="shared" si="255"/>
        <v>0.10327888888888888</v>
      </c>
      <c r="J502" s="16">
        <f t="shared" si="255"/>
        <v>54.166378888888886</v>
      </c>
      <c r="K502" s="16">
        <f t="shared" si="255"/>
        <v>3.2451111111111111E-2</v>
      </c>
      <c r="L502" s="16">
        <f t="shared" si="255"/>
        <v>0.21583444444444447</v>
      </c>
      <c r="M502" s="16">
        <f t="shared" si="255"/>
        <v>9.7500000000000017E-3</v>
      </c>
      <c r="N502" s="16">
        <f t="shared" si="255"/>
        <v>3.3677777777777773E-3</v>
      </c>
      <c r="O502" s="16"/>
      <c r="P502" s="16">
        <f>AVERAGE(P492:P500)</f>
        <v>100.96221111111112</v>
      </c>
      <c r="U502" s="48"/>
    </row>
    <row r="503" spans="1:21" x14ac:dyDescent="0.2">
      <c r="B503" s="49" t="s">
        <v>787</v>
      </c>
      <c r="C503" s="16">
        <f t="shared" ref="C503:N503" si="256">STDEV(C492:C500)</f>
        <v>0.36324002548054884</v>
      </c>
      <c r="D503" s="16">
        <f t="shared" si="256"/>
        <v>0.16868635692050321</v>
      </c>
      <c r="E503" s="16">
        <f t="shared" si="256"/>
        <v>1.828299308404158E-2</v>
      </c>
      <c r="F503" s="16">
        <f t="shared" si="256"/>
        <v>1.1946062577732928E-2</v>
      </c>
      <c r="G503" s="16">
        <f t="shared" si="256"/>
        <v>8.9288219329937725E-3</v>
      </c>
      <c r="H503" s="16">
        <f t="shared" si="256"/>
        <v>0.55383281267404882</v>
      </c>
      <c r="I503" s="16">
        <f t="shared" si="256"/>
        <v>1.5439351058613587E-2</v>
      </c>
      <c r="J503" s="16">
        <f t="shared" si="256"/>
        <v>0.52044484497505672</v>
      </c>
      <c r="K503" s="16">
        <f t="shared" si="256"/>
        <v>1.2646756940461495E-2</v>
      </c>
      <c r="L503" s="16">
        <f t="shared" si="256"/>
        <v>1.6040946910259941E-2</v>
      </c>
      <c r="M503" s="16">
        <f t="shared" si="256"/>
        <v>7.4365079170266466E-3</v>
      </c>
      <c r="N503" s="16">
        <f t="shared" si="256"/>
        <v>4.0054393572296716E-3</v>
      </c>
      <c r="O503" s="16"/>
      <c r="P503" s="16">
        <f>STDEV(P492:P500)</f>
        <v>0.36324002548054884</v>
      </c>
      <c r="U503" s="48"/>
    </row>
    <row r="504" spans="1:21" x14ac:dyDescent="0.2">
      <c r="B504" s="49" t="s">
        <v>563</v>
      </c>
      <c r="C504" s="16"/>
      <c r="D504" s="16">
        <f>D502/D$11</f>
        <v>0.71135419550346579</v>
      </c>
      <c r="E504" s="16">
        <f t="shared" ref="E504:N504" si="257">E502/E$11</f>
        <v>6.5609384760611058E-4</v>
      </c>
      <c r="F504" s="16">
        <f t="shared" si="257"/>
        <v>9.6692478643744867E-5</v>
      </c>
      <c r="G504" s="16">
        <f t="shared" si="257"/>
        <v>3.1154055400355485E-4</v>
      </c>
      <c r="H504" s="16">
        <f t="shared" si="257"/>
        <v>4.9832528529999795E-2</v>
      </c>
      <c r="I504" s="16">
        <f t="shared" si="257"/>
        <v>1.4559159045706338E-3</v>
      </c>
      <c r="J504" s="16">
        <f t="shared" si="257"/>
        <v>1.3439321485715923</v>
      </c>
      <c r="K504" s="16">
        <f t="shared" si="257"/>
        <v>4.343644991274339E-4</v>
      </c>
      <c r="L504" s="16">
        <f t="shared" si="257"/>
        <v>3.8487295592400145E-3</v>
      </c>
      <c r="M504" s="16">
        <f t="shared" si="257"/>
        <v>1.5731149968037532E-4</v>
      </c>
      <c r="N504" s="16">
        <f t="shared" si="257"/>
        <v>3.5750066109904499E-5</v>
      </c>
      <c r="O504" s="16"/>
      <c r="P504" s="16">
        <f>SUM(D504:O504)</f>
        <v>2.1121152710140403</v>
      </c>
      <c r="Q504" s="28" t="s">
        <v>564</v>
      </c>
      <c r="U504" s="48"/>
    </row>
    <row r="505" spans="1:21" x14ac:dyDescent="0.2">
      <c r="B505" s="49" t="s">
        <v>565</v>
      </c>
      <c r="C505" s="16"/>
      <c r="D505" s="17">
        <f t="shared" ref="D505:N505" si="258">D504*D$9*D$7</f>
        <v>2.8454167820138632</v>
      </c>
      <c r="E505" s="17">
        <f t="shared" si="258"/>
        <v>2.6243753904244423E-3</v>
      </c>
      <c r="F505" s="17">
        <f t="shared" si="258"/>
        <v>5.801548718624692E-4</v>
      </c>
      <c r="G505" s="17">
        <f t="shared" si="258"/>
        <v>1.8692433240213291E-3</v>
      </c>
      <c r="H505" s="17">
        <f t="shared" si="258"/>
        <v>9.966505705999959E-2</v>
      </c>
      <c r="I505" s="17">
        <f t="shared" si="258"/>
        <v>2.9118318091412676E-3</v>
      </c>
      <c r="J505" s="17">
        <f t="shared" si="258"/>
        <v>2.6878642971431845</v>
      </c>
      <c r="K505" s="17">
        <f t="shared" si="258"/>
        <v>8.687289982548678E-4</v>
      </c>
      <c r="L505" s="17">
        <f t="shared" si="258"/>
        <v>7.697459118480029E-3</v>
      </c>
      <c r="M505" s="17">
        <f t="shared" si="258"/>
        <v>3.1462299936075064E-4</v>
      </c>
      <c r="N505" s="17">
        <f t="shared" si="258"/>
        <v>7.1500132219808998E-5</v>
      </c>
      <c r="O505" s="17"/>
      <c r="P505" s="16">
        <f>SUM(D505:O505)</f>
        <v>5.6498840528608136</v>
      </c>
      <c r="Q505" s="28" t="s">
        <v>564</v>
      </c>
      <c r="R505" s="27">
        <f>(2*Q506)/P505</f>
        <v>1.4159582612937354</v>
      </c>
      <c r="S505" s="18" t="s">
        <v>566</v>
      </c>
      <c r="U505" s="48"/>
    </row>
    <row r="506" spans="1:21" x14ac:dyDescent="0.2">
      <c r="B506" s="49" t="s">
        <v>428</v>
      </c>
      <c r="D506" s="52">
        <f t="shared" ref="D506:N506" si="259">$R505*D504*D$7</f>
        <v>1.0072478498290913</v>
      </c>
      <c r="E506" s="52">
        <f t="shared" si="259"/>
        <v>9.2900150370186531E-4</v>
      </c>
      <c r="F506" s="52">
        <f t="shared" si="259"/>
        <v>2.7382502788115724E-4</v>
      </c>
      <c r="G506" s="52">
        <f t="shared" si="259"/>
        <v>8.8225684233872123E-4</v>
      </c>
      <c r="H506" s="52">
        <f t="shared" si="259"/>
        <v>7.0560780453208974E-2</v>
      </c>
      <c r="I506" s="52">
        <f t="shared" si="259"/>
        <v>2.0615161528257306E-3</v>
      </c>
      <c r="J506" s="52">
        <f t="shared" si="259"/>
        <v>1.9029518283881859</v>
      </c>
      <c r="K506" s="52">
        <f t="shared" si="259"/>
        <v>6.1504200095220554E-4</v>
      </c>
      <c r="L506" s="52">
        <f t="shared" si="259"/>
        <v>5.4496404148912953E-3</v>
      </c>
      <c r="M506" s="52">
        <f t="shared" si="259"/>
        <v>4.4549303513786851E-4</v>
      </c>
      <c r="N506" s="52">
        <f t="shared" si="259"/>
        <v>1.0124120290023294E-4</v>
      </c>
      <c r="O506" s="52"/>
      <c r="P506" s="52">
        <f>SUM(D506:O506)</f>
        <v>2.9915184748511154</v>
      </c>
      <c r="Q506" s="27">
        <v>4</v>
      </c>
      <c r="R506" s="28" t="s">
        <v>567</v>
      </c>
    </row>
    <row r="507" spans="1:21" s="53" customFormat="1" x14ac:dyDescent="0.2">
      <c r="C507" s="54" t="s">
        <v>429</v>
      </c>
      <c r="D507" s="55">
        <f>J506/(SUM(H506:L506))</f>
        <v>0.96029196706905451</v>
      </c>
      <c r="F507" s="54"/>
      <c r="G507" s="54" t="s">
        <v>681</v>
      </c>
      <c r="H507" s="62">
        <f>J506+H506+I506+L506+G506</f>
        <v>1.9819060222514506</v>
      </c>
      <c r="J507" s="54"/>
      <c r="K507" s="55"/>
      <c r="U507" s="56"/>
    </row>
    <row r="508" spans="1:21" x14ac:dyDescent="0.2">
      <c r="B508" s="26" t="s">
        <v>688</v>
      </c>
      <c r="U508" s="48"/>
    </row>
    <row r="509" spans="1:21" x14ac:dyDescent="0.2">
      <c r="A509" s="27" t="s">
        <v>198</v>
      </c>
      <c r="B509" s="28" t="s">
        <v>199</v>
      </c>
      <c r="C509" s="27">
        <v>100.7497</v>
      </c>
      <c r="D509" s="27">
        <v>52.54074</v>
      </c>
      <c r="E509" s="27">
        <v>1.4314199999999999</v>
      </c>
      <c r="F509" s="27">
        <v>3.5798800000000002</v>
      </c>
      <c r="G509" s="27">
        <v>0.56457999999999997</v>
      </c>
      <c r="H509" s="27">
        <v>2.58209</v>
      </c>
      <c r="I509" s="27">
        <v>7.9719999999999999E-2</v>
      </c>
      <c r="J509" s="27">
        <v>22.9101</v>
      </c>
      <c r="K509" s="27">
        <v>0.10051</v>
      </c>
      <c r="L509" s="27">
        <v>16.916810000000002</v>
      </c>
      <c r="M509" s="27">
        <v>2.3560000000000001E-2</v>
      </c>
      <c r="N509" s="27">
        <v>2.0320000000000001E-2</v>
      </c>
      <c r="P509" s="27">
        <v>100.7497</v>
      </c>
      <c r="Q509" s="27">
        <v>8229</v>
      </c>
      <c r="R509" s="27">
        <v>25810</v>
      </c>
      <c r="S509" s="27">
        <v>-85</v>
      </c>
      <c r="T509" s="27">
        <v>142</v>
      </c>
      <c r="U509" s="48">
        <v>39728.274375000001</v>
      </c>
    </row>
    <row r="510" spans="1:21" x14ac:dyDescent="0.2">
      <c r="A510" s="27" t="s">
        <v>200</v>
      </c>
      <c r="B510" s="28" t="s">
        <v>199</v>
      </c>
      <c r="C510" s="27">
        <v>101.3004</v>
      </c>
      <c r="D510" s="27">
        <v>57.465580000000003</v>
      </c>
      <c r="E510" s="27">
        <v>0.4451</v>
      </c>
      <c r="F510" s="27">
        <v>1.49675</v>
      </c>
      <c r="G510" s="27">
        <v>0.64165000000000005</v>
      </c>
      <c r="H510" s="27">
        <v>1.9675199999999999</v>
      </c>
      <c r="I510" s="27">
        <v>8.4640000000000007E-2</v>
      </c>
      <c r="J510" s="27">
        <v>36.196060000000003</v>
      </c>
      <c r="K510" s="27">
        <v>6.6869999999999999E-2</v>
      </c>
      <c r="L510" s="27">
        <v>2.88293</v>
      </c>
      <c r="M510" s="27">
        <v>3.3939999999999998E-2</v>
      </c>
      <c r="N510" s="27">
        <v>1.934E-2</v>
      </c>
      <c r="P510" s="27">
        <v>101.3004</v>
      </c>
      <c r="Q510" s="27">
        <v>8223.7000000000007</v>
      </c>
      <c r="R510" s="27">
        <v>25808.7</v>
      </c>
      <c r="S510" s="27">
        <v>-85</v>
      </c>
      <c r="T510" s="27">
        <v>143</v>
      </c>
      <c r="U510" s="48">
        <v>39728.277557870373</v>
      </c>
    </row>
    <row r="511" spans="1:21" x14ac:dyDescent="0.2">
      <c r="A511" s="27" t="s">
        <v>201</v>
      </c>
      <c r="B511" s="28" t="s">
        <v>199</v>
      </c>
      <c r="C511" s="27">
        <v>101.691</v>
      </c>
      <c r="D511" s="27">
        <v>54.2072</v>
      </c>
      <c r="E511" s="27">
        <v>1.39768</v>
      </c>
      <c r="F511" s="27">
        <v>3.0439799999999999</v>
      </c>
      <c r="G511" s="27">
        <v>0.58350999999999997</v>
      </c>
      <c r="H511" s="27">
        <v>1.1911799999999999</v>
      </c>
      <c r="I511" s="27">
        <v>6.5240000000000006E-2</v>
      </c>
      <c r="J511" s="27">
        <v>23.885110000000001</v>
      </c>
      <c r="K511" s="27">
        <v>3.7379999999999997E-2</v>
      </c>
      <c r="L511" s="27">
        <v>17.248270000000002</v>
      </c>
      <c r="M511" s="27">
        <v>2.2100000000000002E-2</v>
      </c>
      <c r="N511" s="27">
        <v>9.3600000000000003E-3</v>
      </c>
      <c r="P511" s="27">
        <v>101.691</v>
      </c>
      <c r="Q511" s="27">
        <v>8218.2999999999993</v>
      </c>
      <c r="R511" s="27">
        <v>25807.3</v>
      </c>
      <c r="S511" s="27">
        <v>-85</v>
      </c>
      <c r="T511" s="27">
        <v>144</v>
      </c>
      <c r="U511" s="48">
        <v>39728.28056712963</v>
      </c>
    </row>
    <row r="512" spans="1:21" x14ac:dyDescent="0.2">
      <c r="A512" s="27" t="s">
        <v>202</v>
      </c>
      <c r="B512" s="28" t="s">
        <v>199</v>
      </c>
      <c r="C512" s="27">
        <v>101.22069999999999</v>
      </c>
      <c r="D512" s="27">
        <v>58.301279999999998</v>
      </c>
      <c r="E512" s="27">
        <v>0.41003000000000001</v>
      </c>
      <c r="F512" s="27">
        <v>1.16499</v>
      </c>
      <c r="G512" s="27">
        <v>0.65442</v>
      </c>
      <c r="H512" s="27">
        <v>1.67221</v>
      </c>
      <c r="I512" s="27">
        <v>0.10883</v>
      </c>
      <c r="J512" s="27">
        <v>36.546349999999997</v>
      </c>
      <c r="K512" s="27">
        <v>2.8469999999999999E-2</v>
      </c>
      <c r="L512" s="27">
        <v>2.3185099999999998</v>
      </c>
      <c r="M512" s="27">
        <v>1.1310000000000001E-2</v>
      </c>
      <c r="N512" s="27">
        <v>4.3600000000000002E-3</v>
      </c>
      <c r="P512" s="27">
        <v>101.22069999999999</v>
      </c>
      <c r="Q512" s="27">
        <v>8213</v>
      </c>
      <c r="R512" s="27">
        <v>25806</v>
      </c>
      <c r="S512" s="27">
        <v>-85</v>
      </c>
      <c r="T512" s="27">
        <v>145</v>
      </c>
      <c r="U512" s="48">
        <v>39728.283564814818</v>
      </c>
    </row>
    <row r="513" spans="1:21" x14ac:dyDescent="0.2">
      <c r="B513" s="49" t="s">
        <v>418</v>
      </c>
      <c r="C513" s="27">
        <f>COUNT(C509:C512)</f>
        <v>4</v>
      </c>
      <c r="D513" s="27">
        <f t="shared" ref="D513" si="260">COUNT(D509:D512)</f>
        <v>4</v>
      </c>
      <c r="E513" s="27">
        <f t="shared" ref="E513" si="261">COUNT(E509:E512)</f>
        <v>4</v>
      </c>
      <c r="F513" s="27">
        <f t="shared" ref="F513" si="262">COUNT(F509:F512)</f>
        <v>4</v>
      </c>
      <c r="G513" s="27">
        <f t="shared" ref="G513" si="263">COUNT(G509:G512)</f>
        <v>4</v>
      </c>
      <c r="H513" s="27">
        <f t="shared" ref="H513" si="264">COUNT(H509:H512)</f>
        <v>4</v>
      </c>
      <c r="I513" s="27">
        <f t="shared" ref="I513" si="265">COUNT(I509:I512)</f>
        <v>4</v>
      </c>
      <c r="J513" s="27">
        <f t="shared" ref="J513" si="266">COUNT(J509:J512)</f>
        <v>4</v>
      </c>
      <c r="K513" s="27">
        <f t="shared" ref="K513" si="267">COUNT(K509:K512)</f>
        <v>4</v>
      </c>
      <c r="L513" s="27">
        <f t="shared" ref="L513" si="268">COUNT(L509:L512)</f>
        <v>4</v>
      </c>
      <c r="M513" s="27">
        <f t="shared" ref="M513" si="269">COUNT(M509:M512)</f>
        <v>4</v>
      </c>
      <c r="N513" s="27">
        <f t="shared" ref="N513" si="270">COUNT(N509:N512)</f>
        <v>4</v>
      </c>
      <c r="P513" s="27">
        <f>COUNT(P509:P512)</f>
        <v>4</v>
      </c>
      <c r="U513" s="48"/>
    </row>
    <row r="514" spans="1:21" x14ac:dyDescent="0.2">
      <c r="B514" s="49" t="s">
        <v>419</v>
      </c>
      <c r="C514" s="16">
        <f>AVERAGE(C509:C512)</f>
        <v>101.24044999999998</v>
      </c>
      <c r="D514" s="16">
        <f t="shared" ref="D514:N514" si="271">AVERAGE(D509:D512)</f>
        <v>55.628700000000002</v>
      </c>
      <c r="E514" s="16">
        <f t="shared" si="271"/>
        <v>0.92105749999999997</v>
      </c>
      <c r="F514" s="16">
        <f t="shared" si="271"/>
        <v>2.3213999999999997</v>
      </c>
      <c r="G514" s="16">
        <f t="shared" si="271"/>
        <v>0.61104000000000003</v>
      </c>
      <c r="H514" s="16">
        <f t="shared" si="271"/>
        <v>1.8532499999999998</v>
      </c>
      <c r="I514" s="16">
        <f t="shared" si="271"/>
        <v>8.4607500000000002E-2</v>
      </c>
      <c r="J514" s="16">
        <f t="shared" si="271"/>
        <v>29.884405000000001</v>
      </c>
      <c r="K514" s="16">
        <f t="shared" si="271"/>
        <v>5.8307499999999998E-2</v>
      </c>
      <c r="L514" s="16">
        <f t="shared" si="271"/>
        <v>9.8416300000000021</v>
      </c>
      <c r="M514" s="16">
        <f t="shared" si="271"/>
        <v>2.2727500000000001E-2</v>
      </c>
      <c r="N514" s="16">
        <f t="shared" si="271"/>
        <v>1.3345000000000001E-2</v>
      </c>
      <c r="O514" s="16"/>
      <c r="P514" s="16">
        <f>AVERAGE(P509:P512)</f>
        <v>101.24044999999998</v>
      </c>
      <c r="U514" s="48"/>
    </row>
    <row r="515" spans="1:21" x14ac:dyDescent="0.2">
      <c r="B515" s="49" t="s">
        <v>787</v>
      </c>
      <c r="C515" s="16">
        <f t="shared" ref="C515:N515" si="272">STDEV(C509:C512)</f>
        <v>0.38635688596598433</v>
      </c>
      <c r="D515" s="16">
        <f t="shared" si="272"/>
        <v>2.7125001506850959</v>
      </c>
      <c r="E515" s="16">
        <f t="shared" si="272"/>
        <v>0.57018229145744848</v>
      </c>
      <c r="F515" s="16">
        <f t="shared" si="272"/>
        <v>1.1723516931649258</v>
      </c>
      <c r="G515" s="16">
        <f t="shared" si="272"/>
        <v>4.3723483392794804E-2</v>
      </c>
      <c r="H515" s="16">
        <f t="shared" si="272"/>
        <v>0.58177244835645758</v>
      </c>
      <c r="I515" s="16">
        <f t="shared" si="272"/>
        <v>1.8126576023434014E-2</v>
      </c>
      <c r="J515" s="16">
        <f t="shared" si="272"/>
        <v>7.5022434589505682</v>
      </c>
      <c r="K515" s="16">
        <f t="shared" si="272"/>
        <v>3.2570969052209679E-2</v>
      </c>
      <c r="L515" s="16">
        <f t="shared" si="272"/>
        <v>8.3653517229582164</v>
      </c>
      <c r="M515" s="16">
        <f t="shared" si="272"/>
        <v>9.2586225577386307E-3</v>
      </c>
      <c r="N515" s="16">
        <f t="shared" si="272"/>
        <v>7.7717672807841249E-3</v>
      </c>
      <c r="O515" s="16"/>
      <c r="P515" s="16">
        <f>STDEV(P509:P512)</f>
        <v>0.38635688596598433</v>
      </c>
      <c r="U515" s="48"/>
    </row>
    <row r="516" spans="1:21" x14ac:dyDescent="0.2">
      <c r="B516" s="49" t="s">
        <v>563</v>
      </c>
      <c r="C516" s="16"/>
      <c r="D516" s="16">
        <f>D514/D$11</f>
        <v>0.92584418891457509</v>
      </c>
      <c r="E516" s="16">
        <f t="shared" ref="E516:N516" si="273">E514/E$11</f>
        <v>1.1527801418794776E-2</v>
      </c>
      <c r="F516" s="16">
        <f t="shared" si="273"/>
        <v>2.2767466238164134E-2</v>
      </c>
      <c r="G516" s="16">
        <f t="shared" si="273"/>
        <v>4.0202592009221643E-3</v>
      </c>
      <c r="H516" s="16">
        <f t="shared" si="273"/>
        <v>2.5794611838588985E-2</v>
      </c>
      <c r="I516" s="16">
        <f t="shared" si="273"/>
        <v>1.1927065271633865E-3</v>
      </c>
      <c r="J516" s="16">
        <f t="shared" si="273"/>
        <v>0.74146755689205146</v>
      </c>
      <c r="K516" s="16">
        <f t="shared" si="273"/>
        <v>7.8045734539428763E-4</v>
      </c>
      <c r="L516" s="16">
        <f t="shared" si="273"/>
        <v>0.17549456663231067</v>
      </c>
      <c r="M516" s="16">
        <f t="shared" si="273"/>
        <v>3.6669713938315175E-4</v>
      </c>
      <c r="N516" s="16">
        <f t="shared" si="273"/>
        <v>1.4166155361696077E-4</v>
      </c>
      <c r="O516" s="16"/>
      <c r="P516" s="16">
        <f>STDEV(P508:P513)</f>
        <v>43.488538455241311</v>
      </c>
      <c r="Q516" s="28" t="s">
        <v>564</v>
      </c>
      <c r="U516" s="48"/>
    </row>
    <row r="517" spans="1:21" x14ac:dyDescent="0.2">
      <c r="B517" s="49" t="s">
        <v>565</v>
      </c>
      <c r="C517" s="16"/>
      <c r="D517" s="17">
        <f t="shared" ref="D517:N517" si="274">D516*D$9*D$7</f>
        <v>3.7033767556583004</v>
      </c>
      <c r="E517" s="17">
        <f t="shared" si="274"/>
        <v>4.6111205675179102E-2</v>
      </c>
      <c r="F517" s="17">
        <f t="shared" si="274"/>
        <v>0.13660479742898479</v>
      </c>
      <c r="G517" s="17">
        <f t="shared" si="274"/>
        <v>2.4121555205532986E-2</v>
      </c>
      <c r="H517" s="17">
        <f t="shared" si="274"/>
        <v>5.158922367717797E-2</v>
      </c>
      <c r="I517" s="17">
        <f t="shared" si="274"/>
        <v>2.385413054326773E-3</v>
      </c>
      <c r="J517" s="17">
        <f t="shared" si="274"/>
        <v>1.4829351137841029</v>
      </c>
      <c r="K517" s="17">
        <f t="shared" si="274"/>
        <v>1.5609146907885753E-3</v>
      </c>
      <c r="L517" s="17">
        <f t="shared" si="274"/>
        <v>0.35098913326462133</v>
      </c>
      <c r="M517" s="17">
        <f t="shared" si="274"/>
        <v>7.333942787663035E-4</v>
      </c>
      <c r="N517" s="17">
        <f t="shared" si="274"/>
        <v>2.8332310723392154E-4</v>
      </c>
      <c r="O517" s="17"/>
      <c r="P517" s="16">
        <f>SUM(D517:O517)</f>
        <v>5.8006908298250144</v>
      </c>
      <c r="Q517" s="28" t="s">
        <v>564</v>
      </c>
      <c r="R517" s="27">
        <f>(2*Q518)/P517</f>
        <v>2.0687191150234079</v>
      </c>
      <c r="S517" s="18" t="s">
        <v>566</v>
      </c>
      <c r="U517" s="48"/>
    </row>
    <row r="518" spans="1:21" x14ac:dyDescent="0.2">
      <c r="B518" s="49" t="s">
        <v>428</v>
      </c>
      <c r="D518" s="52">
        <f t="shared" ref="D518:N518" si="275">$R517*D516*D$7</f>
        <v>1.9153115711409248</v>
      </c>
      <c r="E518" s="52">
        <f t="shared" si="275"/>
        <v>2.3847783149254714E-2</v>
      </c>
      <c r="F518" s="52">
        <f t="shared" si="275"/>
        <v>9.4198985215080452E-2</v>
      </c>
      <c r="G518" s="52">
        <f t="shared" si="275"/>
        <v>1.6633574112592826E-2</v>
      </c>
      <c r="H518" s="52">
        <f t="shared" si="275"/>
        <v>5.3361806575098127E-2</v>
      </c>
      <c r="I518" s="52">
        <f t="shared" si="275"/>
        <v>2.4673747913560831E-3</v>
      </c>
      <c r="J518" s="52">
        <f t="shared" si="275"/>
        <v>1.533888108112293</v>
      </c>
      <c r="K518" s="52">
        <f t="shared" si="275"/>
        <v>1.6145470288775889E-3</v>
      </c>
      <c r="L518" s="52">
        <f t="shared" si="275"/>
        <v>0.36304896457501024</v>
      </c>
      <c r="M518" s="52">
        <f t="shared" si="275"/>
        <v>1.5171867633326579E-3</v>
      </c>
      <c r="N518" s="52">
        <f t="shared" si="275"/>
        <v>5.8611592766264029E-4</v>
      </c>
      <c r="O518" s="52"/>
      <c r="P518" s="52">
        <f>SUM(D518:O518)</f>
        <v>4.0064760173914831</v>
      </c>
      <c r="Q518" s="27">
        <v>6</v>
      </c>
      <c r="R518" s="28" t="s">
        <v>567</v>
      </c>
    </row>
    <row r="519" spans="1:21" s="53" customFormat="1" x14ac:dyDescent="0.2">
      <c r="C519" s="54" t="s">
        <v>429</v>
      </c>
      <c r="D519" s="55">
        <f>J518/(SUM(H518:L518))</f>
        <v>0.78484607874913181</v>
      </c>
      <c r="F519" s="54"/>
      <c r="G519" s="54" t="s">
        <v>681</v>
      </c>
      <c r="H519" s="62">
        <f>J518+H518+I518+L518+G518</f>
        <v>1.9693998281663505</v>
      </c>
      <c r="J519" s="54"/>
      <c r="K519" s="55"/>
      <c r="U519" s="56"/>
    </row>
    <row r="520" spans="1:21" s="58" customFormat="1" ht="10.8" thickBot="1" x14ac:dyDescent="0.25">
      <c r="B520" s="59"/>
      <c r="U520" s="60"/>
    </row>
    <row r="521" spans="1:21" x14ac:dyDescent="0.2">
      <c r="A521" s="26" t="s">
        <v>605</v>
      </c>
      <c r="B521" s="49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U521" s="48"/>
    </row>
    <row r="522" spans="1:21" s="46" customFormat="1" x14ac:dyDescent="0.2">
      <c r="A522" s="46" t="s">
        <v>413</v>
      </c>
      <c r="B522" s="47" t="s">
        <v>18</v>
      </c>
      <c r="C522" s="46" t="s">
        <v>414</v>
      </c>
      <c r="D522" s="46" t="s">
        <v>4</v>
      </c>
      <c r="E522" s="46" t="s">
        <v>7</v>
      </c>
      <c r="F522" s="46" t="s">
        <v>3</v>
      </c>
      <c r="G522" s="46" t="s">
        <v>8</v>
      </c>
      <c r="H522" s="46" t="s">
        <v>10</v>
      </c>
      <c r="I522" s="46" t="s">
        <v>9</v>
      </c>
      <c r="J522" s="46" t="s">
        <v>2</v>
      </c>
      <c r="K522" s="46" t="s">
        <v>11</v>
      </c>
      <c r="L522" s="46" t="s">
        <v>6</v>
      </c>
      <c r="M522" s="46" t="s">
        <v>1</v>
      </c>
      <c r="N522" s="46" t="s">
        <v>5</v>
      </c>
      <c r="O522" s="46" t="s">
        <v>485</v>
      </c>
      <c r="P522" s="46" t="s">
        <v>12</v>
      </c>
      <c r="Q522" s="46" t="s">
        <v>13</v>
      </c>
      <c r="R522" s="46" t="s">
        <v>14</v>
      </c>
      <c r="S522" s="46" t="s">
        <v>15</v>
      </c>
      <c r="T522" s="46" t="s">
        <v>21</v>
      </c>
      <c r="U522" s="47" t="s">
        <v>22</v>
      </c>
    </row>
    <row r="523" spans="1:21" s="46" customFormat="1" x14ac:dyDescent="0.2">
      <c r="B523" s="26" t="s">
        <v>550</v>
      </c>
      <c r="U523" s="47"/>
    </row>
    <row r="524" spans="1:21" x14ac:dyDescent="0.2">
      <c r="A524" s="27" t="s">
        <v>222</v>
      </c>
      <c r="B524" s="28" t="s">
        <v>221</v>
      </c>
      <c r="C524" s="27">
        <v>100.19450000000001</v>
      </c>
      <c r="D524" s="27">
        <v>45.93327</v>
      </c>
      <c r="E524" s="27">
        <v>3.177E-2</v>
      </c>
      <c r="F524" s="27">
        <v>33.641289999999998</v>
      </c>
      <c r="G524" s="27">
        <v>2.2530000000000001E-2</v>
      </c>
      <c r="H524" s="27">
        <v>0.46192</v>
      </c>
      <c r="I524" s="27">
        <v>0</v>
      </c>
      <c r="J524" s="27">
        <v>0.56223999999999996</v>
      </c>
      <c r="K524" s="27">
        <v>0</v>
      </c>
      <c r="L524" s="27">
        <v>18.175689999999999</v>
      </c>
      <c r="M524" s="27">
        <v>1.3657600000000001</v>
      </c>
      <c r="N524" s="27">
        <v>1.0000000000000001E-5</v>
      </c>
      <c r="P524" s="27">
        <v>100.19450000000001</v>
      </c>
      <c r="Q524" s="27">
        <v>8439.7000000000007</v>
      </c>
      <c r="R524" s="27">
        <v>26301.7</v>
      </c>
      <c r="S524" s="27">
        <v>-85</v>
      </c>
      <c r="T524" s="27">
        <v>161</v>
      </c>
      <c r="U524" s="48">
        <v>39728.332696759258</v>
      </c>
    </row>
    <row r="525" spans="1:21" x14ac:dyDescent="0.2">
      <c r="A525" s="27" t="s">
        <v>223</v>
      </c>
      <c r="B525" s="28" t="s">
        <v>221</v>
      </c>
      <c r="C525" s="27">
        <v>100.25279999999999</v>
      </c>
      <c r="D525" s="27">
        <v>45.906280000000002</v>
      </c>
      <c r="E525" s="27">
        <v>3.5279999999999999E-2</v>
      </c>
      <c r="F525" s="27">
        <v>33.894739999999999</v>
      </c>
      <c r="G525" s="27">
        <v>9.5899999999999996E-3</v>
      </c>
      <c r="H525" s="27">
        <v>0.45852999999999999</v>
      </c>
      <c r="I525" s="27">
        <v>0</v>
      </c>
      <c r="J525" s="27">
        <v>0.53788000000000002</v>
      </c>
      <c r="K525" s="27">
        <v>2.2679999999999999E-2</v>
      </c>
      <c r="L525" s="27">
        <v>18.242830000000001</v>
      </c>
      <c r="M525" s="27">
        <v>1.14503</v>
      </c>
      <c r="N525" s="27">
        <v>0</v>
      </c>
      <c r="P525" s="27">
        <v>100.25279999999999</v>
      </c>
      <c r="Q525" s="27">
        <v>8439.2999999999993</v>
      </c>
      <c r="R525" s="27">
        <v>26296.3</v>
      </c>
      <c r="S525" s="27">
        <v>-85</v>
      </c>
      <c r="T525" s="27">
        <v>162</v>
      </c>
      <c r="U525" s="48">
        <v>39728.335717592592</v>
      </c>
    </row>
    <row r="526" spans="1:21" x14ac:dyDescent="0.2">
      <c r="A526" s="27" t="s">
        <v>224</v>
      </c>
      <c r="B526" s="28" t="s">
        <v>221</v>
      </c>
      <c r="C526" s="27">
        <v>100.1858</v>
      </c>
      <c r="D526" s="27">
        <v>44.663939999999997</v>
      </c>
      <c r="E526" s="27">
        <v>2.46E-2</v>
      </c>
      <c r="F526" s="27">
        <v>34.630000000000003</v>
      </c>
      <c r="G526" s="27">
        <v>1.372E-2</v>
      </c>
      <c r="H526" s="27">
        <v>0.41032000000000002</v>
      </c>
      <c r="I526" s="27">
        <v>0</v>
      </c>
      <c r="J526" s="27">
        <v>0.49452000000000002</v>
      </c>
      <c r="K526" s="27">
        <v>3.4759999999999999E-2</v>
      </c>
      <c r="L526" s="27">
        <v>19.1876</v>
      </c>
      <c r="M526" s="27">
        <v>0.71872999999999998</v>
      </c>
      <c r="N526" s="27">
        <v>7.6499999999999997E-3</v>
      </c>
      <c r="P526" s="27">
        <v>100.1858</v>
      </c>
      <c r="Q526" s="27">
        <v>8439</v>
      </c>
      <c r="R526" s="27">
        <v>26291</v>
      </c>
      <c r="S526" s="27">
        <v>-85</v>
      </c>
      <c r="T526" s="27">
        <v>163</v>
      </c>
      <c r="U526" s="48">
        <v>39728.33871527778</v>
      </c>
    </row>
    <row r="527" spans="1:21" x14ac:dyDescent="0.2">
      <c r="A527" s="27" t="s">
        <v>225</v>
      </c>
      <c r="B527" s="28" t="s">
        <v>221</v>
      </c>
      <c r="C527" s="27">
        <v>100.2899</v>
      </c>
      <c r="D527" s="27">
        <v>44.816670000000002</v>
      </c>
      <c r="E527" s="27">
        <v>1.537E-2</v>
      </c>
      <c r="F527" s="27">
        <v>34.787399999999998</v>
      </c>
      <c r="G527" s="27">
        <v>2.3390000000000001E-2</v>
      </c>
      <c r="H527" s="27">
        <v>0.39355000000000001</v>
      </c>
      <c r="I527" s="27">
        <v>6.0000000000000001E-3</v>
      </c>
      <c r="J527" s="27">
        <v>0.41969000000000001</v>
      </c>
      <c r="K527" s="27">
        <v>0</v>
      </c>
      <c r="L527" s="27">
        <v>19.02814</v>
      </c>
      <c r="M527" s="27">
        <v>0.79161999999999999</v>
      </c>
      <c r="N527" s="27">
        <v>8.1200000000000005E-3</v>
      </c>
      <c r="P527" s="27">
        <v>100.2899</v>
      </c>
      <c r="Q527" s="27">
        <v>8438.7000000000007</v>
      </c>
      <c r="R527" s="27">
        <v>26285.7</v>
      </c>
      <c r="S527" s="27">
        <v>-85</v>
      </c>
      <c r="T527" s="27">
        <v>164</v>
      </c>
      <c r="U527" s="48">
        <v>39728.341747685183</v>
      </c>
    </row>
    <row r="528" spans="1:21" x14ac:dyDescent="0.2">
      <c r="A528" s="27" t="s">
        <v>226</v>
      </c>
      <c r="B528" s="28" t="s">
        <v>221</v>
      </c>
      <c r="C528" s="27">
        <v>100.38979999999999</v>
      </c>
      <c r="D528" s="27">
        <v>44.883180000000003</v>
      </c>
      <c r="E528" s="27">
        <v>3.211E-2</v>
      </c>
      <c r="F528" s="27">
        <v>34.736640000000001</v>
      </c>
      <c r="G528" s="27">
        <v>0</v>
      </c>
      <c r="H528" s="27">
        <v>0.39505000000000001</v>
      </c>
      <c r="I528" s="27">
        <v>3.1530000000000002E-2</v>
      </c>
      <c r="J528" s="27">
        <v>0.44684000000000001</v>
      </c>
      <c r="K528" s="27">
        <v>1.474E-2</v>
      </c>
      <c r="L528" s="27">
        <v>19.058610000000002</v>
      </c>
      <c r="M528" s="27">
        <v>0.78857999999999995</v>
      </c>
      <c r="N528" s="27">
        <v>2.5500000000000002E-3</v>
      </c>
      <c r="P528" s="27">
        <v>100.38979999999999</v>
      </c>
      <c r="Q528" s="27">
        <v>8438.2999999999993</v>
      </c>
      <c r="R528" s="27">
        <v>26280.3</v>
      </c>
      <c r="S528" s="27">
        <v>-85</v>
      </c>
      <c r="T528" s="27">
        <v>165</v>
      </c>
      <c r="U528" s="48">
        <v>39728.344768518517</v>
      </c>
    </row>
    <row r="529" spans="1:21" x14ac:dyDescent="0.2">
      <c r="A529" s="27" t="s">
        <v>227</v>
      </c>
      <c r="B529" s="28" t="s">
        <v>221</v>
      </c>
      <c r="C529" s="27">
        <v>99.633570000000006</v>
      </c>
      <c r="D529" s="27">
        <v>44.645330000000001</v>
      </c>
      <c r="E529" s="27">
        <v>3.8870000000000002E-2</v>
      </c>
      <c r="F529" s="27">
        <v>34.417870000000001</v>
      </c>
      <c r="G529" s="27">
        <v>2.5739999999999999E-2</v>
      </c>
      <c r="H529" s="27">
        <v>0.35494999999999999</v>
      </c>
      <c r="I529" s="27">
        <v>9.7999999999999997E-3</v>
      </c>
      <c r="J529" s="27">
        <v>0.42864000000000002</v>
      </c>
      <c r="K529" s="27">
        <v>1.9279999999999999E-2</v>
      </c>
      <c r="L529" s="27">
        <v>18.90635</v>
      </c>
      <c r="M529" s="27">
        <v>0.77559999999999996</v>
      </c>
      <c r="N529" s="27">
        <v>1.1129999999999999E-2</v>
      </c>
      <c r="P529" s="27">
        <v>99.633570000000006</v>
      </c>
      <c r="Q529" s="27">
        <v>8438</v>
      </c>
      <c r="R529" s="27">
        <v>26275</v>
      </c>
      <c r="S529" s="27">
        <v>-85</v>
      </c>
      <c r="T529" s="27">
        <v>166</v>
      </c>
      <c r="U529" s="48">
        <v>39728.347754629627</v>
      </c>
    </row>
    <row r="530" spans="1:21" x14ac:dyDescent="0.2">
      <c r="B530" s="49" t="s">
        <v>418</v>
      </c>
      <c r="C530" s="27">
        <f t="shared" ref="C530:N530" si="276">COUNT(C524:C529)</f>
        <v>6</v>
      </c>
      <c r="D530" s="27">
        <f t="shared" si="276"/>
        <v>6</v>
      </c>
      <c r="E530" s="27">
        <f t="shared" si="276"/>
        <v>6</v>
      </c>
      <c r="F530" s="27">
        <f t="shared" si="276"/>
        <v>6</v>
      </c>
      <c r="G530" s="27">
        <f t="shared" si="276"/>
        <v>6</v>
      </c>
      <c r="H530" s="27">
        <f t="shared" si="276"/>
        <v>6</v>
      </c>
      <c r="I530" s="27">
        <f t="shared" si="276"/>
        <v>6</v>
      </c>
      <c r="J530" s="27">
        <f t="shared" si="276"/>
        <v>6</v>
      </c>
      <c r="K530" s="27">
        <f t="shared" si="276"/>
        <v>6</v>
      </c>
      <c r="L530" s="27">
        <f t="shared" si="276"/>
        <v>6</v>
      </c>
      <c r="M530" s="27">
        <f t="shared" si="276"/>
        <v>6</v>
      </c>
      <c r="N530" s="27">
        <f t="shared" si="276"/>
        <v>6</v>
      </c>
      <c r="P530" s="27">
        <f>COUNT(P524:P529)</f>
        <v>6</v>
      </c>
      <c r="U530" s="48"/>
    </row>
    <row r="531" spans="1:21" x14ac:dyDescent="0.2">
      <c r="B531" s="49" t="s">
        <v>419</v>
      </c>
      <c r="C531" s="16">
        <f t="shared" ref="C531:N531" si="277">AVERAGE(C524:C529)</f>
        <v>100.15772833333334</v>
      </c>
      <c r="D531" s="16">
        <f t="shared" si="277"/>
        <v>45.141444999999997</v>
      </c>
      <c r="E531" s="16">
        <f t="shared" si="277"/>
        <v>2.9666666666666664E-2</v>
      </c>
      <c r="F531" s="16">
        <f t="shared" si="277"/>
        <v>34.351323333333333</v>
      </c>
      <c r="G531" s="16">
        <f t="shared" si="277"/>
        <v>1.5828333333333337E-2</v>
      </c>
      <c r="H531" s="16">
        <f t="shared" si="277"/>
        <v>0.41238666666666668</v>
      </c>
      <c r="I531" s="16">
        <f t="shared" si="277"/>
        <v>7.8883333333333323E-3</v>
      </c>
      <c r="J531" s="16">
        <f t="shared" si="277"/>
        <v>0.48163500000000004</v>
      </c>
      <c r="K531" s="16">
        <f t="shared" si="277"/>
        <v>1.5243333333333331E-2</v>
      </c>
      <c r="L531" s="16">
        <f t="shared" si="277"/>
        <v>18.766536666666671</v>
      </c>
      <c r="M531" s="16">
        <f t="shared" si="277"/>
        <v>0.93088666666666653</v>
      </c>
      <c r="N531" s="16">
        <f t="shared" si="277"/>
        <v>4.9100000000000003E-3</v>
      </c>
      <c r="O531" s="16"/>
      <c r="P531" s="16">
        <f>AVERAGE(P524:P529)</f>
        <v>100.15772833333334</v>
      </c>
      <c r="U531" s="48"/>
    </row>
    <row r="532" spans="1:21" x14ac:dyDescent="0.2">
      <c r="B532" s="49" t="s">
        <v>787</v>
      </c>
      <c r="C532" s="16">
        <f t="shared" ref="C532:N532" si="278">STDEV(C524:C529)</f>
        <v>0.26730034122062929</v>
      </c>
      <c r="D532" s="16">
        <f t="shared" si="278"/>
        <v>0.60963597940902459</v>
      </c>
      <c r="E532" s="16">
        <f t="shared" si="278"/>
        <v>8.4459520876374143E-3</v>
      </c>
      <c r="F532" s="16">
        <f t="shared" si="278"/>
        <v>0.47609591700272713</v>
      </c>
      <c r="G532" s="16">
        <f t="shared" si="278"/>
        <v>9.9421354178399028E-3</v>
      </c>
      <c r="H532" s="16">
        <f t="shared" si="278"/>
        <v>4.133129597129355E-2</v>
      </c>
      <c r="I532" s="16">
        <f t="shared" si="278"/>
        <v>1.2270501891392492E-2</v>
      </c>
      <c r="J532" s="16">
        <f t="shared" si="278"/>
        <v>5.9469377582079375E-2</v>
      </c>
      <c r="K532" s="16">
        <f t="shared" si="278"/>
        <v>1.3546001131945424E-2</v>
      </c>
      <c r="L532" s="16">
        <f t="shared" si="278"/>
        <v>0.44135103741428622</v>
      </c>
      <c r="M532" s="16">
        <f t="shared" si="278"/>
        <v>0.26219953284982594</v>
      </c>
      <c r="N532" s="16">
        <f t="shared" si="278"/>
        <v>4.6944179617924948E-3</v>
      </c>
      <c r="O532" s="16"/>
      <c r="P532" s="16">
        <f>STDEV(P524:P529)</f>
        <v>0.26730034122062929</v>
      </c>
      <c r="U532" s="48"/>
    </row>
    <row r="533" spans="1:21" s="46" customFormat="1" x14ac:dyDescent="0.2">
      <c r="B533" s="26" t="s">
        <v>578</v>
      </c>
      <c r="U533" s="47"/>
    </row>
    <row r="534" spans="1:21" x14ac:dyDescent="0.2">
      <c r="A534" s="27" t="s">
        <v>208</v>
      </c>
      <c r="B534" s="28" t="s">
        <v>209</v>
      </c>
      <c r="C534" s="27">
        <v>101.0487</v>
      </c>
      <c r="D534" s="27">
        <v>54.345700000000001</v>
      </c>
      <c r="E534" s="27">
        <v>1.4729300000000001</v>
      </c>
      <c r="F534" s="27">
        <v>3.02955</v>
      </c>
      <c r="G534" s="27">
        <v>0.60416000000000003</v>
      </c>
      <c r="H534" s="27">
        <v>0.78013999999999994</v>
      </c>
      <c r="I534" s="27">
        <v>9.1340000000000005E-2</v>
      </c>
      <c r="J534" s="27">
        <v>23.061399999999999</v>
      </c>
      <c r="K534" s="27">
        <v>3.4199999999999999E-3</v>
      </c>
      <c r="L534" s="27">
        <v>17.640730000000001</v>
      </c>
      <c r="M534" s="27">
        <v>1.325E-2</v>
      </c>
      <c r="N534" s="27">
        <v>6.0699999999999999E-3</v>
      </c>
      <c r="P534" s="27">
        <v>101.0487</v>
      </c>
      <c r="Q534" s="27">
        <v>8223</v>
      </c>
      <c r="R534" s="27">
        <v>25813</v>
      </c>
      <c r="S534" s="27">
        <v>-85</v>
      </c>
      <c r="T534" s="27">
        <v>150</v>
      </c>
      <c r="U534" s="48">
        <v>39728.29892361111</v>
      </c>
    </row>
    <row r="535" spans="1:21" x14ac:dyDescent="0.2">
      <c r="A535" s="27" t="s">
        <v>210</v>
      </c>
      <c r="B535" s="28" t="s">
        <v>209</v>
      </c>
      <c r="C535" s="27">
        <v>101.3182</v>
      </c>
      <c r="D535" s="27">
        <v>53.66798</v>
      </c>
      <c r="E535" s="27">
        <v>1.4897199999999999</v>
      </c>
      <c r="F535" s="27">
        <v>3.2990900000000001</v>
      </c>
      <c r="G535" s="27">
        <v>0.62244999999999995</v>
      </c>
      <c r="H535" s="27">
        <v>1.7420500000000001</v>
      </c>
      <c r="I535" s="27">
        <v>0.10557999999999999</v>
      </c>
      <c r="J535" s="27">
        <v>22.474799999999998</v>
      </c>
      <c r="K535" s="27">
        <v>5.8889999999999998E-2</v>
      </c>
      <c r="L535" s="27">
        <v>17.841000000000001</v>
      </c>
      <c r="M535" s="27">
        <v>1.6639999999999999E-2</v>
      </c>
      <c r="N535" s="27">
        <v>0</v>
      </c>
      <c r="P535" s="27">
        <v>101.3182</v>
      </c>
      <c r="Q535" s="27">
        <v>8218</v>
      </c>
      <c r="R535" s="27">
        <v>25813</v>
      </c>
      <c r="S535" s="27">
        <v>-85</v>
      </c>
      <c r="T535" s="27">
        <v>151</v>
      </c>
      <c r="U535" s="48">
        <v>39728.302152777775</v>
      </c>
    </row>
    <row r="536" spans="1:21" x14ac:dyDescent="0.2">
      <c r="A536" s="27" t="s">
        <v>211</v>
      </c>
      <c r="B536" s="28" t="s">
        <v>209</v>
      </c>
      <c r="C536" s="27">
        <v>100.63760000000001</v>
      </c>
      <c r="D536" s="27">
        <v>53.07629</v>
      </c>
      <c r="E536" s="27">
        <v>1.61046</v>
      </c>
      <c r="F536" s="27">
        <v>3.3347899999999999</v>
      </c>
      <c r="G536" s="27">
        <v>0.61938000000000004</v>
      </c>
      <c r="H536" s="27">
        <v>2.34015</v>
      </c>
      <c r="I536" s="27">
        <v>8.763E-2</v>
      </c>
      <c r="J536" s="27">
        <v>22.29278</v>
      </c>
      <c r="K536" s="27">
        <v>4.292E-2</v>
      </c>
      <c r="L536" s="27">
        <v>17.207789999999999</v>
      </c>
      <c r="M536" s="27">
        <v>2.5409999999999999E-2</v>
      </c>
      <c r="N536" s="27">
        <v>0</v>
      </c>
      <c r="P536" s="27">
        <v>100.63760000000001</v>
      </c>
      <c r="Q536" s="27">
        <v>8213</v>
      </c>
      <c r="R536" s="27">
        <v>25813</v>
      </c>
      <c r="S536" s="27">
        <v>-85</v>
      </c>
      <c r="T536" s="27">
        <v>152</v>
      </c>
      <c r="U536" s="48">
        <v>39728.305162037039</v>
      </c>
    </row>
    <row r="537" spans="1:21" x14ac:dyDescent="0.2">
      <c r="B537" s="49" t="s">
        <v>418</v>
      </c>
      <c r="C537" s="27">
        <f t="shared" ref="C537:N537" si="279">COUNT(C534:C536)</f>
        <v>3</v>
      </c>
      <c r="D537" s="27">
        <f t="shared" si="279"/>
        <v>3</v>
      </c>
      <c r="E537" s="27">
        <f t="shared" si="279"/>
        <v>3</v>
      </c>
      <c r="F537" s="27">
        <f t="shared" si="279"/>
        <v>3</v>
      </c>
      <c r="G537" s="27">
        <f t="shared" si="279"/>
        <v>3</v>
      </c>
      <c r="H537" s="27">
        <f t="shared" si="279"/>
        <v>3</v>
      </c>
      <c r="I537" s="27">
        <f t="shared" si="279"/>
        <v>3</v>
      </c>
      <c r="J537" s="27">
        <f t="shared" si="279"/>
        <v>3</v>
      </c>
      <c r="K537" s="27">
        <f t="shared" si="279"/>
        <v>3</v>
      </c>
      <c r="L537" s="27">
        <f t="shared" si="279"/>
        <v>3</v>
      </c>
      <c r="M537" s="27">
        <f t="shared" si="279"/>
        <v>3</v>
      </c>
      <c r="N537" s="27">
        <f t="shared" si="279"/>
        <v>3</v>
      </c>
      <c r="P537" s="27">
        <f t="shared" ref="P537" si="280">COUNT(P534:P536)</f>
        <v>3</v>
      </c>
      <c r="U537" s="48"/>
    </row>
    <row r="538" spans="1:21" x14ac:dyDescent="0.2">
      <c r="B538" s="49" t="s">
        <v>419</v>
      </c>
      <c r="C538" s="16">
        <f t="shared" ref="C538:N538" si="281">AVERAGE(C534:C536)</f>
        <v>101.00150000000001</v>
      </c>
      <c r="D538" s="16">
        <f t="shared" si="281"/>
        <v>53.696656666666662</v>
      </c>
      <c r="E538" s="16">
        <f t="shared" si="281"/>
        <v>1.52437</v>
      </c>
      <c r="F538" s="16">
        <f t="shared" si="281"/>
        <v>3.2211433333333335</v>
      </c>
      <c r="G538" s="16">
        <f t="shared" si="281"/>
        <v>0.61533000000000004</v>
      </c>
      <c r="H538" s="16">
        <f t="shared" si="281"/>
        <v>1.6207799999999999</v>
      </c>
      <c r="I538" s="16">
        <f t="shared" si="281"/>
        <v>9.484999999999999E-2</v>
      </c>
      <c r="J538" s="16">
        <f t="shared" si="281"/>
        <v>22.609660000000002</v>
      </c>
      <c r="K538" s="16">
        <f t="shared" si="281"/>
        <v>3.5076666666666666E-2</v>
      </c>
      <c r="L538" s="16">
        <f t="shared" si="281"/>
        <v>17.563173333333335</v>
      </c>
      <c r="M538" s="16">
        <f t="shared" si="281"/>
        <v>1.8433333333333333E-2</v>
      </c>
      <c r="N538" s="16">
        <f t="shared" si="281"/>
        <v>2.0233333333333331E-3</v>
      </c>
      <c r="O538" s="16"/>
      <c r="P538" s="16">
        <f t="shared" ref="P538" si="282">AVERAGE(P534:P536)</f>
        <v>101.00150000000001</v>
      </c>
      <c r="U538" s="48"/>
    </row>
    <row r="539" spans="1:21" x14ac:dyDescent="0.2">
      <c r="B539" s="49" t="s">
        <v>787</v>
      </c>
      <c r="C539" s="16">
        <f t="shared" ref="C539:N539" si="283">STDEV(C534:C536)</f>
        <v>0.34274621806811961</v>
      </c>
      <c r="D539" s="16">
        <f t="shared" si="283"/>
        <v>0.63519068037348736</v>
      </c>
      <c r="E539" s="16">
        <f t="shared" si="283"/>
        <v>7.5027275706905414E-2</v>
      </c>
      <c r="F539" s="16">
        <f t="shared" si="283"/>
        <v>0.16688207373272104</v>
      </c>
      <c r="G539" s="16">
        <f t="shared" si="283"/>
        <v>9.7945341900469909E-3</v>
      </c>
      <c r="H539" s="16">
        <f t="shared" si="283"/>
        <v>0.78704358818301789</v>
      </c>
      <c r="I539" s="16">
        <f t="shared" si="283"/>
        <v>9.4757954811192455E-3</v>
      </c>
      <c r="J539" s="16">
        <f t="shared" si="283"/>
        <v>0.40166477415874996</v>
      </c>
      <c r="K539" s="16">
        <f t="shared" si="283"/>
        <v>2.8554660448573601E-2</v>
      </c>
      <c r="L539" s="16">
        <f t="shared" si="283"/>
        <v>0.32365105195771265</v>
      </c>
      <c r="M539" s="16">
        <f t="shared" si="283"/>
        <v>6.2752237675905353E-3</v>
      </c>
      <c r="N539" s="16">
        <f t="shared" si="283"/>
        <v>3.5045161339810281E-3</v>
      </c>
      <c r="O539" s="16"/>
      <c r="P539" s="16">
        <f>STDEV(P534:P536)</f>
        <v>0.34274621806811961</v>
      </c>
      <c r="U539" s="48"/>
    </row>
    <row r="540" spans="1:21" x14ac:dyDescent="0.2">
      <c r="B540" s="49" t="s">
        <v>563</v>
      </c>
      <c r="C540" s="16"/>
      <c r="D540" s="16">
        <f>D538/D$11</f>
        <v>0.89368864523122782</v>
      </c>
      <c r="E540" s="16">
        <f t="shared" ref="E540:N540" si="284">E538/E$11</f>
        <v>1.9078759630933133E-2</v>
      </c>
      <c r="F540" s="16">
        <f t="shared" si="284"/>
        <v>3.1591829107415419E-2</v>
      </c>
      <c r="G540" s="16">
        <f t="shared" si="284"/>
        <v>4.0484847049349236E-3</v>
      </c>
      <c r="H540" s="16">
        <f t="shared" si="284"/>
        <v>2.2558959112773915E-2</v>
      </c>
      <c r="I540" s="16">
        <f t="shared" si="284"/>
        <v>1.3370943959039941E-3</v>
      </c>
      <c r="J540" s="16">
        <f t="shared" si="284"/>
        <v>0.56097249928047566</v>
      </c>
      <c r="K540" s="16">
        <f t="shared" si="284"/>
        <v>4.6950807618139972E-4</v>
      </c>
      <c r="L540" s="16">
        <f t="shared" si="284"/>
        <v>0.31318404500285907</v>
      </c>
      <c r="M540" s="16">
        <f t="shared" si="284"/>
        <v>2.9741285238717109E-4</v>
      </c>
      <c r="N540" s="16">
        <f t="shared" si="284"/>
        <v>2.1478347207567171E-5</v>
      </c>
      <c r="O540" s="16"/>
      <c r="P540" s="16">
        <f>STDEV(P532:P537)</f>
        <v>54.43512714532757</v>
      </c>
      <c r="Q540" s="28" t="s">
        <v>564</v>
      </c>
      <c r="U540" s="48"/>
    </row>
    <row r="541" spans="1:21" x14ac:dyDescent="0.2">
      <c r="B541" s="49" t="s">
        <v>565</v>
      </c>
      <c r="C541" s="16"/>
      <c r="D541" s="17">
        <f t="shared" ref="D541:N541" si="285">D540*D$9*D$7</f>
        <v>3.5747545809249113</v>
      </c>
      <c r="E541" s="17">
        <f t="shared" si="285"/>
        <v>7.6315038523732531E-2</v>
      </c>
      <c r="F541" s="17">
        <f t="shared" si="285"/>
        <v>0.1895509746444925</v>
      </c>
      <c r="G541" s="17">
        <f t="shared" si="285"/>
        <v>2.429090822960954E-2</v>
      </c>
      <c r="H541" s="17">
        <f t="shared" si="285"/>
        <v>4.511791822554783E-2</v>
      </c>
      <c r="I541" s="17">
        <f t="shared" si="285"/>
        <v>2.6741887918079882E-3</v>
      </c>
      <c r="J541" s="17">
        <f t="shared" si="285"/>
        <v>1.1219449985609513</v>
      </c>
      <c r="K541" s="17">
        <f t="shared" si="285"/>
        <v>9.3901615236279944E-4</v>
      </c>
      <c r="L541" s="17">
        <f t="shared" si="285"/>
        <v>0.62636809000571814</v>
      </c>
      <c r="M541" s="17">
        <f t="shared" si="285"/>
        <v>5.9482570477434218E-4</v>
      </c>
      <c r="N541" s="17">
        <f t="shared" si="285"/>
        <v>4.2956694415134342E-5</v>
      </c>
      <c r="O541" s="17"/>
      <c r="P541" s="16">
        <f>SUM(D541:O541)</f>
        <v>5.6625934964583227</v>
      </c>
      <c r="Q541" s="28" t="s">
        <v>564</v>
      </c>
      <c r="R541" s="27">
        <f>(2*Q542)/P541</f>
        <v>2.1191703072991936</v>
      </c>
      <c r="S541" s="18" t="s">
        <v>566</v>
      </c>
      <c r="U541" s="48"/>
    </row>
    <row r="542" spans="1:21" x14ac:dyDescent="0.2">
      <c r="B542" s="49" t="s">
        <v>428</v>
      </c>
      <c r="D542" s="52">
        <f t="shared" ref="D542:N542" si="286">$R541*D540*D$7</f>
        <v>1.8938784409444611</v>
      </c>
      <c r="E542" s="52">
        <f t="shared" si="286"/>
        <v>4.0431140909972019E-2</v>
      </c>
      <c r="F542" s="52">
        <f t="shared" si="286"/>
        <v>0.13389693239541028</v>
      </c>
      <c r="G542" s="52">
        <f t="shared" si="286"/>
        <v>1.7158857152506056E-2</v>
      </c>
      <c r="H542" s="52">
        <f t="shared" si="286"/>
        <v>4.780627631536704E-2</v>
      </c>
      <c r="I542" s="52">
        <f t="shared" si="286"/>
        <v>2.8335307418558969E-3</v>
      </c>
      <c r="J542" s="52">
        <f t="shared" si="286"/>
        <v>1.1887962636866023</v>
      </c>
      <c r="K542" s="52">
        <f t="shared" si="286"/>
        <v>9.949675740807901E-4</v>
      </c>
      <c r="L542" s="52">
        <f t="shared" si="286"/>
        <v>0.66369032888991331</v>
      </c>
      <c r="M542" s="52">
        <f t="shared" si="286"/>
        <v>1.2605369715761022E-3</v>
      </c>
      <c r="N542" s="52">
        <f t="shared" si="286"/>
        <v>9.1032551304277802E-5</v>
      </c>
      <c r="O542" s="52"/>
      <c r="P542" s="52">
        <f>SUM(D542:O542)</f>
        <v>3.9908383081330494</v>
      </c>
      <c r="Q542" s="27">
        <v>6</v>
      </c>
      <c r="R542" s="28" t="s">
        <v>567</v>
      </c>
    </row>
    <row r="543" spans="1:21" s="53" customFormat="1" x14ac:dyDescent="0.2">
      <c r="C543" s="54" t="s">
        <v>689</v>
      </c>
      <c r="D543" s="62">
        <f>J542/(H542+I542+J542+K542)</f>
        <v>0.95837352256089681</v>
      </c>
      <c r="H543" s="54" t="s">
        <v>687</v>
      </c>
      <c r="I543" s="63">
        <f>L542/(SUM(H542:L542))</f>
        <v>0.34855463539235465</v>
      </c>
      <c r="L543" s="54" t="s">
        <v>731</v>
      </c>
      <c r="M543" s="62">
        <f>SUM(H542:L542)</f>
        <v>1.9041213672078192</v>
      </c>
      <c r="U543" s="56"/>
    </row>
    <row r="544" spans="1:21" x14ac:dyDescent="0.2">
      <c r="A544" s="27" t="s">
        <v>212</v>
      </c>
      <c r="B544" s="28" t="s">
        <v>209</v>
      </c>
      <c r="C544" s="27">
        <v>101.1199</v>
      </c>
      <c r="D544" s="27">
        <v>57.290939999999999</v>
      </c>
      <c r="E544" s="27">
        <v>0.87161</v>
      </c>
      <c r="F544" s="27">
        <v>2.0786500000000001</v>
      </c>
      <c r="G544" s="27">
        <v>0.82091999999999998</v>
      </c>
      <c r="H544" s="27">
        <v>1.1756899999999999</v>
      </c>
      <c r="I544" s="27">
        <v>0.14538000000000001</v>
      </c>
      <c r="J544" s="27">
        <v>32.046840000000003</v>
      </c>
      <c r="K544" s="27">
        <v>5.8560000000000001E-2</v>
      </c>
      <c r="L544" s="27">
        <v>6.62643</v>
      </c>
      <c r="M544" s="27">
        <v>2.7200000000000002E-3</v>
      </c>
      <c r="N544" s="27">
        <v>2.15E-3</v>
      </c>
      <c r="P544" s="27">
        <v>101.1199</v>
      </c>
      <c r="Q544" s="27">
        <v>8208</v>
      </c>
      <c r="R544" s="27">
        <v>25813</v>
      </c>
      <c r="S544" s="27">
        <v>-85</v>
      </c>
      <c r="T544" s="27">
        <v>153</v>
      </c>
      <c r="U544" s="48">
        <v>39728.308182870373</v>
      </c>
    </row>
    <row r="545" spans="1:21" x14ac:dyDescent="0.2">
      <c r="A545" s="27" t="s">
        <v>213</v>
      </c>
      <c r="B545" s="28" t="s">
        <v>209</v>
      </c>
      <c r="C545" s="27">
        <v>101.27970000000001</v>
      </c>
      <c r="D545" s="27">
        <v>55.834110000000003</v>
      </c>
      <c r="E545" s="27">
        <v>1.0859399999999999</v>
      </c>
      <c r="F545" s="27">
        <v>2.2749299999999999</v>
      </c>
      <c r="G545" s="27">
        <v>1.5683199999999999</v>
      </c>
      <c r="H545" s="27">
        <v>1.9381900000000001</v>
      </c>
      <c r="I545" s="27">
        <v>0.14176</v>
      </c>
      <c r="J545" s="27">
        <v>31.604340000000001</v>
      </c>
      <c r="K545" s="27">
        <v>1.6049999999999998E-2</v>
      </c>
      <c r="L545" s="27">
        <v>6.8032700000000004</v>
      </c>
      <c r="M545" s="27">
        <v>1.2829999999999999E-2</v>
      </c>
      <c r="N545" s="27">
        <v>0</v>
      </c>
      <c r="P545" s="27">
        <v>101.27970000000001</v>
      </c>
      <c r="Q545" s="27">
        <v>8203</v>
      </c>
      <c r="R545" s="27">
        <v>25813</v>
      </c>
      <c r="S545" s="27">
        <v>-85</v>
      </c>
      <c r="T545" s="27">
        <v>154</v>
      </c>
      <c r="U545" s="48">
        <v>39728.311168981483</v>
      </c>
    </row>
    <row r="546" spans="1:21" s="46" customFormat="1" x14ac:dyDescent="0.2">
      <c r="B546" s="26" t="s">
        <v>688</v>
      </c>
      <c r="C546" s="46" t="s">
        <v>414</v>
      </c>
      <c r="D546" s="46" t="s">
        <v>4</v>
      </c>
      <c r="E546" s="46" t="s">
        <v>7</v>
      </c>
      <c r="F546" s="46" t="s">
        <v>3</v>
      </c>
      <c r="G546" s="46" t="s">
        <v>8</v>
      </c>
      <c r="H546" s="46" t="s">
        <v>10</v>
      </c>
      <c r="I546" s="46" t="s">
        <v>9</v>
      </c>
      <c r="J546" s="46" t="s">
        <v>2</v>
      </c>
      <c r="K546" s="46" t="s">
        <v>11</v>
      </c>
      <c r="L546" s="46" t="s">
        <v>6</v>
      </c>
      <c r="M546" s="46" t="s">
        <v>1</v>
      </c>
      <c r="N546" s="46" t="s">
        <v>5</v>
      </c>
      <c r="O546" s="46" t="s">
        <v>485</v>
      </c>
      <c r="P546" s="46" t="s">
        <v>12</v>
      </c>
      <c r="Q546" s="46" t="s">
        <v>13</v>
      </c>
      <c r="R546" s="46" t="s">
        <v>14</v>
      </c>
      <c r="S546" s="46" t="s">
        <v>15</v>
      </c>
      <c r="T546" s="46" t="s">
        <v>21</v>
      </c>
      <c r="U546" s="47" t="s">
        <v>22</v>
      </c>
    </row>
    <row r="547" spans="1:21" x14ac:dyDescent="0.2">
      <c r="A547" s="27" t="s">
        <v>198</v>
      </c>
      <c r="B547" s="28" t="s">
        <v>199</v>
      </c>
      <c r="C547" s="27">
        <v>100.7497</v>
      </c>
      <c r="D547" s="27">
        <v>52.54074</v>
      </c>
      <c r="E547" s="27">
        <v>1.4314199999999999</v>
      </c>
      <c r="F547" s="27">
        <v>3.5798800000000002</v>
      </c>
      <c r="G547" s="27">
        <v>0.56457999999999997</v>
      </c>
      <c r="H547" s="27">
        <v>2.58209</v>
      </c>
      <c r="I547" s="27">
        <v>7.9719999999999999E-2</v>
      </c>
      <c r="J547" s="27">
        <v>22.9101</v>
      </c>
      <c r="K547" s="27">
        <v>0.10051</v>
      </c>
      <c r="L547" s="27">
        <v>16.916810000000002</v>
      </c>
      <c r="M547" s="27">
        <v>2.3560000000000001E-2</v>
      </c>
      <c r="N547" s="27">
        <v>2.0320000000000001E-2</v>
      </c>
      <c r="P547" s="27">
        <v>100.7497</v>
      </c>
      <c r="Q547" s="27">
        <v>8229</v>
      </c>
      <c r="R547" s="27">
        <v>25810</v>
      </c>
      <c r="S547" s="27">
        <v>-85</v>
      </c>
      <c r="T547" s="27">
        <v>142</v>
      </c>
      <c r="U547" s="48">
        <v>39728.274375000001</v>
      </c>
    </row>
    <row r="548" spans="1:21" x14ac:dyDescent="0.2">
      <c r="A548" s="27" t="s">
        <v>200</v>
      </c>
      <c r="B548" s="28" t="s">
        <v>199</v>
      </c>
      <c r="C548" s="27">
        <v>101.3004</v>
      </c>
      <c r="D548" s="27">
        <v>57.465580000000003</v>
      </c>
      <c r="E548" s="27">
        <v>0.4451</v>
      </c>
      <c r="F548" s="27">
        <v>1.49675</v>
      </c>
      <c r="G548" s="27">
        <v>0.64165000000000005</v>
      </c>
      <c r="H548" s="27">
        <v>1.9675199999999999</v>
      </c>
      <c r="I548" s="27">
        <v>8.4640000000000007E-2</v>
      </c>
      <c r="J548" s="27">
        <v>36.196060000000003</v>
      </c>
      <c r="K548" s="27">
        <v>6.6869999999999999E-2</v>
      </c>
      <c r="L548" s="27">
        <v>2.88293</v>
      </c>
      <c r="M548" s="27">
        <v>3.3939999999999998E-2</v>
      </c>
      <c r="N548" s="27">
        <v>1.934E-2</v>
      </c>
      <c r="P548" s="27">
        <v>101.3004</v>
      </c>
      <c r="Q548" s="27">
        <v>8223.7000000000007</v>
      </c>
      <c r="R548" s="27">
        <v>25808.7</v>
      </c>
      <c r="S548" s="27">
        <v>-85</v>
      </c>
      <c r="T548" s="27">
        <v>143</v>
      </c>
      <c r="U548" s="48">
        <v>39728.277557870373</v>
      </c>
    </row>
    <row r="549" spans="1:21" x14ac:dyDescent="0.2">
      <c r="A549" s="27" t="s">
        <v>201</v>
      </c>
      <c r="B549" s="28" t="s">
        <v>199</v>
      </c>
      <c r="C549" s="27">
        <v>101.691</v>
      </c>
      <c r="D549" s="27">
        <v>54.2072</v>
      </c>
      <c r="E549" s="27">
        <v>1.39768</v>
      </c>
      <c r="F549" s="27">
        <v>3.0439799999999999</v>
      </c>
      <c r="G549" s="27">
        <v>0.58350999999999997</v>
      </c>
      <c r="H549" s="27">
        <v>1.1911799999999999</v>
      </c>
      <c r="I549" s="27">
        <v>6.5240000000000006E-2</v>
      </c>
      <c r="J549" s="27">
        <v>23.885110000000001</v>
      </c>
      <c r="K549" s="27">
        <v>3.7379999999999997E-2</v>
      </c>
      <c r="L549" s="27">
        <v>17.248270000000002</v>
      </c>
      <c r="M549" s="27">
        <v>2.2100000000000002E-2</v>
      </c>
      <c r="N549" s="27">
        <v>9.3600000000000003E-3</v>
      </c>
      <c r="P549" s="27">
        <v>101.691</v>
      </c>
      <c r="Q549" s="27">
        <v>8218.2999999999993</v>
      </c>
      <c r="R549" s="27">
        <v>25807.3</v>
      </c>
      <c r="S549" s="27">
        <v>-85</v>
      </c>
      <c r="T549" s="27">
        <v>144</v>
      </c>
      <c r="U549" s="48">
        <v>39728.28056712963</v>
      </c>
    </row>
    <row r="550" spans="1:21" x14ac:dyDescent="0.2">
      <c r="A550" s="27" t="s">
        <v>202</v>
      </c>
      <c r="B550" s="28" t="s">
        <v>199</v>
      </c>
      <c r="C550" s="27">
        <v>101.22069999999999</v>
      </c>
      <c r="D550" s="27">
        <v>58.301279999999998</v>
      </c>
      <c r="E550" s="27">
        <v>0.41003000000000001</v>
      </c>
      <c r="F550" s="27">
        <v>1.16499</v>
      </c>
      <c r="G550" s="27">
        <v>0.65442</v>
      </c>
      <c r="H550" s="27">
        <v>1.67221</v>
      </c>
      <c r="I550" s="27">
        <v>0.10883</v>
      </c>
      <c r="J550" s="27">
        <v>36.546349999999997</v>
      </c>
      <c r="K550" s="27">
        <v>2.8469999999999999E-2</v>
      </c>
      <c r="L550" s="27">
        <v>2.3185099999999998</v>
      </c>
      <c r="M550" s="27">
        <v>1.1310000000000001E-2</v>
      </c>
      <c r="N550" s="27">
        <v>4.3600000000000002E-3</v>
      </c>
      <c r="P550" s="27">
        <v>101.22069999999999</v>
      </c>
      <c r="Q550" s="27">
        <v>8213</v>
      </c>
      <c r="R550" s="27">
        <v>25806</v>
      </c>
      <c r="S550" s="27">
        <v>-85</v>
      </c>
      <c r="T550" s="27">
        <v>145</v>
      </c>
      <c r="U550" s="48">
        <v>39728.283564814818</v>
      </c>
    </row>
    <row r="551" spans="1:21" x14ac:dyDescent="0.2">
      <c r="B551" s="49" t="s">
        <v>418</v>
      </c>
      <c r="C551" s="27">
        <f>COUNT(C547:C550)</f>
        <v>4</v>
      </c>
      <c r="D551" s="27">
        <f t="shared" ref="D551" si="287">COUNT(D547:D550)</f>
        <v>4</v>
      </c>
      <c r="E551" s="27">
        <f t="shared" ref="E551" si="288">COUNT(E547:E550)</f>
        <v>4</v>
      </c>
      <c r="F551" s="27">
        <f t="shared" ref="F551" si="289">COUNT(F547:F550)</f>
        <v>4</v>
      </c>
      <c r="G551" s="27">
        <f t="shared" ref="G551" si="290">COUNT(G547:G550)</f>
        <v>4</v>
      </c>
      <c r="H551" s="27">
        <f t="shared" ref="H551" si="291">COUNT(H547:H550)</f>
        <v>4</v>
      </c>
      <c r="I551" s="27">
        <f t="shared" ref="I551" si="292">COUNT(I547:I550)</f>
        <v>4</v>
      </c>
      <c r="J551" s="27">
        <f t="shared" ref="J551" si="293">COUNT(J547:J550)</f>
        <v>4</v>
      </c>
      <c r="K551" s="27">
        <f t="shared" ref="K551" si="294">COUNT(K547:K550)</f>
        <v>4</v>
      </c>
      <c r="L551" s="27">
        <f t="shared" ref="L551" si="295">COUNT(L547:L550)</f>
        <v>4</v>
      </c>
      <c r="M551" s="27">
        <f t="shared" ref="M551" si="296">COUNT(M547:M550)</f>
        <v>4</v>
      </c>
      <c r="N551" s="27">
        <f t="shared" ref="N551" si="297">COUNT(N547:N550)</f>
        <v>4</v>
      </c>
      <c r="P551" s="27">
        <f>COUNT(P547:P550)</f>
        <v>4</v>
      </c>
      <c r="U551" s="48"/>
    </row>
    <row r="552" spans="1:21" x14ac:dyDescent="0.2">
      <c r="B552" s="49" t="s">
        <v>419</v>
      </c>
      <c r="C552" s="16">
        <f>AVERAGE(C547:C550)</f>
        <v>101.24044999999998</v>
      </c>
      <c r="D552" s="16">
        <f t="shared" ref="D552:N552" si="298">AVERAGE(D547:D550)</f>
        <v>55.628700000000002</v>
      </c>
      <c r="E552" s="16">
        <f t="shared" si="298"/>
        <v>0.92105749999999997</v>
      </c>
      <c r="F552" s="16">
        <f t="shared" si="298"/>
        <v>2.3213999999999997</v>
      </c>
      <c r="G552" s="16">
        <f t="shared" si="298"/>
        <v>0.61104000000000003</v>
      </c>
      <c r="H552" s="16">
        <f t="shared" si="298"/>
        <v>1.8532499999999998</v>
      </c>
      <c r="I552" s="16">
        <f t="shared" si="298"/>
        <v>8.4607500000000002E-2</v>
      </c>
      <c r="J552" s="16">
        <f t="shared" si="298"/>
        <v>29.884405000000001</v>
      </c>
      <c r="K552" s="16">
        <f t="shared" si="298"/>
        <v>5.8307499999999998E-2</v>
      </c>
      <c r="L552" s="16">
        <f t="shared" si="298"/>
        <v>9.8416300000000021</v>
      </c>
      <c r="M552" s="16">
        <f t="shared" si="298"/>
        <v>2.2727500000000001E-2</v>
      </c>
      <c r="N552" s="16">
        <f t="shared" si="298"/>
        <v>1.3345000000000001E-2</v>
      </c>
      <c r="O552" s="16"/>
      <c r="P552" s="16">
        <f>AVERAGE(P547:P550)</f>
        <v>101.24044999999998</v>
      </c>
      <c r="U552" s="48"/>
    </row>
    <row r="553" spans="1:21" x14ac:dyDescent="0.2">
      <c r="B553" s="49" t="s">
        <v>787</v>
      </c>
      <c r="C553" s="16">
        <f t="shared" ref="C553:N553" si="299">STDEV(C547:C550)</f>
        <v>0.38635688596598433</v>
      </c>
      <c r="D553" s="16">
        <f t="shared" si="299"/>
        <v>2.7125001506850959</v>
      </c>
      <c r="E553" s="16">
        <f t="shared" si="299"/>
        <v>0.57018229145744848</v>
      </c>
      <c r="F553" s="16">
        <f t="shared" si="299"/>
        <v>1.1723516931649258</v>
      </c>
      <c r="G553" s="16">
        <f t="shared" si="299"/>
        <v>4.3723483392794804E-2</v>
      </c>
      <c r="H553" s="16">
        <f t="shared" si="299"/>
        <v>0.58177244835645758</v>
      </c>
      <c r="I553" s="16">
        <f t="shared" si="299"/>
        <v>1.8126576023434014E-2</v>
      </c>
      <c r="J553" s="16">
        <f t="shared" si="299"/>
        <v>7.5022434589505682</v>
      </c>
      <c r="K553" s="16">
        <f t="shared" si="299"/>
        <v>3.2570969052209679E-2</v>
      </c>
      <c r="L553" s="16">
        <f t="shared" si="299"/>
        <v>8.3653517229582164</v>
      </c>
      <c r="M553" s="16">
        <f t="shared" si="299"/>
        <v>9.2586225577386307E-3</v>
      </c>
      <c r="N553" s="16">
        <f t="shared" si="299"/>
        <v>7.7717672807841249E-3</v>
      </c>
      <c r="O553" s="16"/>
      <c r="P553" s="16">
        <f>STDEV(P547:P550)</f>
        <v>0.38635688596598433</v>
      </c>
      <c r="U553" s="48"/>
    </row>
    <row r="554" spans="1:21" x14ac:dyDescent="0.2">
      <c r="B554" s="49" t="s">
        <v>563</v>
      </c>
      <c r="C554" s="16"/>
      <c r="D554" s="16">
        <f>D552/D$11</f>
        <v>0.92584418891457509</v>
      </c>
      <c r="E554" s="16">
        <f t="shared" ref="E554:N554" si="300">E552/E$11</f>
        <v>1.1527801418794776E-2</v>
      </c>
      <c r="F554" s="16">
        <f t="shared" si="300"/>
        <v>2.2767466238164134E-2</v>
      </c>
      <c r="G554" s="16">
        <f t="shared" si="300"/>
        <v>4.0202592009221643E-3</v>
      </c>
      <c r="H554" s="16">
        <f t="shared" si="300"/>
        <v>2.5794611838588985E-2</v>
      </c>
      <c r="I554" s="16">
        <f t="shared" si="300"/>
        <v>1.1927065271633865E-3</v>
      </c>
      <c r="J554" s="16">
        <f t="shared" si="300"/>
        <v>0.74146755689205146</v>
      </c>
      <c r="K554" s="16">
        <f t="shared" si="300"/>
        <v>7.8045734539428763E-4</v>
      </c>
      <c r="L554" s="16">
        <f t="shared" si="300"/>
        <v>0.17549456663231067</v>
      </c>
      <c r="M554" s="16">
        <f t="shared" si="300"/>
        <v>3.6669713938315175E-4</v>
      </c>
      <c r="N554" s="16">
        <f t="shared" si="300"/>
        <v>1.4166155361696077E-4</v>
      </c>
      <c r="O554" s="16"/>
      <c r="P554" s="16">
        <f>STDEV(P546:P551)</f>
        <v>43.488538455241311</v>
      </c>
      <c r="Q554" s="28" t="s">
        <v>564</v>
      </c>
      <c r="U554" s="48"/>
    </row>
    <row r="555" spans="1:21" x14ac:dyDescent="0.2">
      <c r="B555" s="49" t="s">
        <v>565</v>
      </c>
      <c r="C555" s="16"/>
      <c r="D555" s="17">
        <f t="shared" ref="D555:N555" si="301">D554*D$9*D$7</f>
        <v>3.7033767556583004</v>
      </c>
      <c r="E555" s="17">
        <f t="shared" si="301"/>
        <v>4.6111205675179102E-2</v>
      </c>
      <c r="F555" s="17">
        <f t="shared" si="301"/>
        <v>0.13660479742898479</v>
      </c>
      <c r="G555" s="17">
        <f t="shared" si="301"/>
        <v>2.4121555205532986E-2</v>
      </c>
      <c r="H555" s="17">
        <f t="shared" si="301"/>
        <v>5.158922367717797E-2</v>
      </c>
      <c r="I555" s="17">
        <f t="shared" si="301"/>
        <v>2.385413054326773E-3</v>
      </c>
      <c r="J555" s="17">
        <f t="shared" si="301"/>
        <v>1.4829351137841029</v>
      </c>
      <c r="K555" s="17">
        <f t="shared" si="301"/>
        <v>1.5609146907885753E-3</v>
      </c>
      <c r="L555" s="17">
        <f t="shared" si="301"/>
        <v>0.35098913326462133</v>
      </c>
      <c r="M555" s="17">
        <f t="shared" si="301"/>
        <v>7.333942787663035E-4</v>
      </c>
      <c r="N555" s="17">
        <f t="shared" si="301"/>
        <v>2.8332310723392154E-4</v>
      </c>
      <c r="O555" s="17"/>
      <c r="P555" s="16">
        <f>SUM(D555:O555)</f>
        <v>5.8006908298250144</v>
      </c>
      <c r="Q555" s="28" t="s">
        <v>564</v>
      </c>
      <c r="R555" s="27">
        <f>(2*Q556)/P555</f>
        <v>2.0687191150234079</v>
      </c>
      <c r="S555" s="18" t="s">
        <v>566</v>
      </c>
      <c r="U555" s="48"/>
    </row>
    <row r="556" spans="1:21" x14ac:dyDescent="0.2">
      <c r="B556" s="49" t="s">
        <v>428</v>
      </c>
      <c r="D556" s="52">
        <f t="shared" ref="D556:N556" si="302">$R555*D554*D$7</f>
        <v>1.9153115711409248</v>
      </c>
      <c r="E556" s="52">
        <f t="shared" si="302"/>
        <v>2.3847783149254714E-2</v>
      </c>
      <c r="F556" s="52">
        <f t="shared" si="302"/>
        <v>9.4198985215080452E-2</v>
      </c>
      <c r="G556" s="52">
        <f t="shared" si="302"/>
        <v>1.6633574112592826E-2</v>
      </c>
      <c r="H556" s="52">
        <f t="shared" si="302"/>
        <v>5.3361806575098127E-2</v>
      </c>
      <c r="I556" s="52">
        <f t="shared" si="302"/>
        <v>2.4673747913560831E-3</v>
      </c>
      <c r="J556" s="52">
        <f t="shared" si="302"/>
        <v>1.533888108112293</v>
      </c>
      <c r="K556" s="52">
        <f t="shared" si="302"/>
        <v>1.6145470288775889E-3</v>
      </c>
      <c r="L556" s="52">
        <f t="shared" si="302"/>
        <v>0.36304896457501024</v>
      </c>
      <c r="M556" s="52">
        <f t="shared" si="302"/>
        <v>1.5171867633326579E-3</v>
      </c>
      <c r="N556" s="52">
        <f t="shared" si="302"/>
        <v>5.8611592766264029E-4</v>
      </c>
      <c r="O556" s="52"/>
      <c r="P556" s="52">
        <f>SUM(D556:O556)</f>
        <v>4.0064760173914831</v>
      </c>
      <c r="Q556" s="27">
        <v>6</v>
      </c>
      <c r="R556" s="28" t="s">
        <v>567</v>
      </c>
    </row>
    <row r="557" spans="1:21" s="53" customFormat="1" x14ac:dyDescent="0.2">
      <c r="C557" s="54" t="s">
        <v>429</v>
      </c>
      <c r="D557" s="55">
        <f>J556/(SUM(H556:L556))</f>
        <v>0.78484607874913181</v>
      </c>
      <c r="F557" s="54"/>
      <c r="G557" s="54" t="s">
        <v>681</v>
      </c>
      <c r="H557" s="62">
        <f>J556+H556+I556+L556+G556</f>
        <v>1.9693998281663505</v>
      </c>
      <c r="J557" s="54"/>
      <c r="K557" s="55"/>
      <c r="U557" s="56"/>
    </row>
    <row r="558" spans="1:21" s="46" customFormat="1" x14ac:dyDescent="0.2">
      <c r="B558" s="26" t="s">
        <v>680</v>
      </c>
      <c r="C558" s="46" t="s">
        <v>414</v>
      </c>
      <c r="D558" s="46" t="s">
        <v>4</v>
      </c>
      <c r="E558" s="46" t="s">
        <v>7</v>
      </c>
      <c r="F558" s="46" t="s">
        <v>3</v>
      </c>
      <c r="G558" s="46" t="s">
        <v>8</v>
      </c>
      <c r="H558" s="46" t="s">
        <v>10</v>
      </c>
      <c r="I558" s="46" t="s">
        <v>9</v>
      </c>
      <c r="J558" s="46" t="s">
        <v>2</v>
      </c>
      <c r="K558" s="46" t="s">
        <v>11</v>
      </c>
      <c r="L558" s="46" t="s">
        <v>6</v>
      </c>
      <c r="M558" s="46" t="s">
        <v>1</v>
      </c>
      <c r="N558" s="46" t="s">
        <v>5</v>
      </c>
      <c r="O558" s="46" t="s">
        <v>485</v>
      </c>
      <c r="P558" s="46" t="s">
        <v>12</v>
      </c>
      <c r="Q558" s="46" t="s">
        <v>13</v>
      </c>
      <c r="R558" s="46" t="s">
        <v>14</v>
      </c>
      <c r="S558" s="46" t="s">
        <v>15</v>
      </c>
      <c r="T558" s="46" t="s">
        <v>21</v>
      </c>
      <c r="U558" s="47" t="s">
        <v>22</v>
      </c>
    </row>
    <row r="559" spans="1:21" x14ac:dyDescent="0.2">
      <c r="A559" s="27" t="s">
        <v>203</v>
      </c>
      <c r="B559" s="28" t="s">
        <v>204</v>
      </c>
      <c r="C559" s="27">
        <v>101.3745</v>
      </c>
      <c r="D559" s="27">
        <v>42.850050000000003</v>
      </c>
      <c r="E559" s="27">
        <v>5.0430000000000003E-2</v>
      </c>
      <c r="F559" s="27">
        <v>0</v>
      </c>
      <c r="G559" s="27">
        <v>3.687E-2</v>
      </c>
      <c r="H559" s="27">
        <v>3.0197500000000002</v>
      </c>
      <c r="I559" s="27">
        <v>0.10525</v>
      </c>
      <c r="J559" s="27">
        <v>55.029040000000002</v>
      </c>
      <c r="K559" s="27">
        <v>1.567E-2</v>
      </c>
      <c r="L559" s="27">
        <v>0.25208000000000003</v>
      </c>
      <c r="M559" s="27">
        <v>9.2899999999999996E-3</v>
      </c>
      <c r="N559" s="27">
        <v>6.0200000000000002E-3</v>
      </c>
      <c r="P559" s="27">
        <v>101.3745</v>
      </c>
      <c r="Q559" s="27">
        <v>8330</v>
      </c>
      <c r="R559" s="27">
        <v>25851</v>
      </c>
      <c r="S559" s="27">
        <v>-85</v>
      </c>
      <c r="T559" s="27">
        <v>146</v>
      </c>
      <c r="U559" s="48">
        <v>39728.286643518521</v>
      </c>
    </row>
    <row r="560" spans="1:21" x14ac:dyDescent="0.2">
      <c r="A560" s="27" t="s">
        <v>205</v>
      </c>
      <c r="B560" s="28" t="s">
        <v>204</v>
      </c>
      <c r="C560" s="27">
        <v>101.0394</v>
      </c>
      <c r="D560" s="27">
        <v>42.693640000000002</v>
      </c>
      <c r="E560" s="27">
        <v>4.8219999999999999E-2</v>
      </c>
      <c r="F560" s="27">
        <v>5.3800000000000002E-3</v>
      </c>
      <c r="G560" s="27">
        <v>5.4019999999999999E-2</v>
      </c>
      <c r="H560" s="27">
        <v>3.4457599999999999</v>
      </c>
      <c r="I560" s="27">
        <v>0.1173</v>
      </c>
      <c r="J560" s="27">
        <v>54.40354</v>
      </c>
      <c r="K560" s="27">
        <v>4.1259999999999998E-2</v>
      </c>
      <c r="L560" s="27">
        <v>0.20679</v>
      </c>
      <c r="M560" s="27">
        <v>1.357E-2</v>
      </c>
      <c r="N560" s="27">
        <v>9.8700000000000003E-3</v>
      </c>
      <c r="P560" s="27">
        <v>101.0394</v>
      </c>
      <c r="Q560" s="27">
        <v>8325.7000000000007</v>
      </c>
      <c r="R560" s="27">
        <v>25850.7</v>
      </c>
      <c r="S560" s="27">
        <v>-85</v>
      </c>
      <c r="T560" s="27">
        <v>147</v>
      </c>
      <c r="U560" s="48">
        <v>39728.289849537039</v>
      </c>
    </row>
    <row r="561" spans="1:21" x14ac:dyDescent="0.2">
      <c r="A561" s="27" t="s">
        <v>206</v>
      </c>
      <c r="B561" s="28" t="s">
        <v>204</v>
      </c>
      <c r="C561" s="27">
        <v>101.45699999999999</v>
      </c>
      <c r="D561" s="27">
        <v>42.673900000000003</v>
      </c>
      <c r="E561" s="27">
        <v>8.0759999999999998E-2</v>
      </c>
      <c r="F561" s="27">
        <v>5.0200000000000002E-3</v>
      </c>
      <c r="G561" s="27">
        <v>4.3659999999999997E-2</v>
      </c>
      <c r="H561" s="27">
        <v>4.0294600000000003</v>
      </c>
      <c r="I561" s="27">
        <v>8.3169999999999994E-2</v>
      </c>
      <c r="J561" s="27">
        <v>54.278109999999998</v>
      </c>
      <c r="K561" s="27">
        <v>3.1309999999999998E-2</v>
      </c>
      <c r="L561" s="27">
        <v>0.20854</v>
      </c>
      <c r="M561" s="27">
        <v>2.3089999999999999E-2</v>
      </c>
      <c r="N561" s="27">
        <v>0</v>
      </c>
      <c r="P561" s="27">
        <v>101.45699999999999</v>
      </c>
      <c r="Q561" s="27">
        <v>8321.2999999999993</v>
      </c>
      <c r="R561" s="27">
        <v>25850.3</v>
      </c>
      <c r="S561" s="27">
        <v>-85</v>
      </c>
      <c r="T561" s="27">
        <v>148</v>
      </c>
      <c r="U561" s="48">
        <v>39728.292858796296</v>
      </c>
    </row>
    <row r="562" spans="1:21" x14ac:dyDescent="0.2">
      <c r="A562" s="27" t="s">
        <v>207</v>
      </c>
      <c r="B562" s="28" t="s">
        <v>204</v>
      </c>
      <c r="C562" s="27">
        <v>100.94670000000001</v>
      </c>
      <c r="D562" s="27">
        <v>42.472969999999997</v>
      </c>
      <c r="E562" s="27">
        <v>7.1249999999999994E-2</v>
      </c>
      <c r="F562" s="27">
        <v>9.7999999999999997E-3</v>
      </c>
      <c r="G562" s="27">
        <v>4.369E-2</v>
      </c>
      <c r="H562" s="27">
        <v>4.7780199999999997</v>
      </c>
      <c r="I562" s="27">
        <v>0.13372999999999999</v>
      </c>
      <c r="J562" s="27">
        <v>53.167230000000004</v>
      </c>
      <c r="K562" s="27">
        <v>4.4639999999999999E-2</v>
      </c>
      <c r="L562" s="27">
        <v>0.21310000000000001</v>
      </c>
      <c r="M562" s="27">
        <v>1.1270000000000001E-2</v>
      </c>
      <c r="N562" s="27">
        <v>9.6000000000000002E-4</v>
      </c>
      <c r="P562" s="27">
        <v>100.94670000000001</v>
      </c>
      <c r="Q562" s="27">
        <v>8317</v>
      </c>
      <c r="R562" s="27">
        <v>25850</v>
      </c>
      <c r="S562" s="27">
        <v>-85</v>
      </c>
      <c r="T562" s="27">
        <v>149</v>
      </c>
      <c r="U562" s="48">
        <v>39728.29587962963</v>
      </c>
    </row>
    <row r="563" spans="1:21" x14ac:dyDescent="0.2">
      <c r="A563" s="27" t="s">
        <v>214</v>
      </c>
      <c r="B563" s="28" t="s">
        <v>215</v>
      </c>
      <c r="C563" s="27">
        <v>101.0248</v>
      </c>
      <c r="D563" s="27">
        <v>42.576970000000003</v>
      </c>
      <c r="E563" s="27">
        <v>3.1329999999999997E-2</v>
      </c>
      <c r="F563" s="27">
        <v>8.4899999999999993E-3</v>
      </c>
      <c r="G563" s="27">
        <v>5.4280000000000002E-2</v>
      </c>
      <c r="H563" s="27">
        <v>3.71767</v>
      </c>
      <c r="I563" s="27">
        <v>0.10581</v>
      </c>
      <c r="J563" s="27">
        <v>54.248069999999998</v>
      </c>
      <c r="K563" s="27">
        <v>4.5019999999999998E-2</v>
      </c>
      <c r="L563" s="27">
        <v>0.21615000000000001</v>
      </c>
      <c r="M563" s="27">
        <v>1.644E-2</v>
      </c>
      <c r="N563" s="27">
        <v>4.5599999999999998E-3</v>
      </c>
      <c r="P563" s="27">
        <v>101.0248</v>
      </c>
      <c r="Q563" s="27">
        <v>8410</v>
      </c>
      <c r="R563" s="27">
        <v>26307</v>
      </c>
      <c r="S563" s="27">
        <v>-85</v>
      </c>
      <c r="T563" s="27">
        <v>155</v>
      </c>
      <c r="U563" s="48">
        <v>39728.31422453704</v>
      </c>
    </row>
    <row r="564" spans="1:21" x14ac:dyDescent="0.2">
      <c r="A564" s="27" t="s">
        <v>216</v>
      </c>
      <c r="B564" s="28" t="s">
        <v>215</v>
      </c>
      <c r="C564" s="27">
        <v>100.2925</v>
      </c>
      <c r="D564" s="27">
        <v>42.660699999999999</v>
      </c>
      <c r="E564" s="27">
        <v>4.8649999999999999E-2</v>
      </c>
      <c r="F564" s="27">
        <v>7.7999999999999996E-3</v>
      </c>
      <c r="G564" s="27">
        <v>6.4740000000000006E-2</v>
      </c>
      <c r="H564" s="27">
        <v>3.1965599999999998</v>
      </c>
      <c r="I564" s="27">
        <v>0.10254000000000001</v>
      </c>
      <c r="J564" s="27">
        <v>53.965029999999999</v>
      </c>
      <c r="K564" s="27">
        <v>2.214E-2</v>
      </c>
      <c r="L564" s="27">
        <v>0.21739</v>
      </c>
      <c r="M564" s="27">
        <v>6.6600000000000001E-3</v>
      </c>
      <c r="N564" s="27">
        <v>2.4000000000000001E-4</v>
      </c>
      <c r="P564" s="27">
        <v>100.2925</v>
      </c>
      <c r="Q564" s="27">
        <v>8415.5</v>
      </c>
      <c r="R564" s="27">
        <v>26307</v>
      </c>
      <c r="S564" s="27">
        <v>-85</v>
      </c>
      <c r="T564" s="27">
        <v>156</v>
      </c>
      <c r="U564" s="48">
        <v>39728.317407407405</v>
      </c>
    </row>
    <row r="565" spans="1:21" x14ac:dyDescent="0.2">
      <c r="A565" s="27" t="s">
        <v>217</v>
      </c>
      <c r="B565" s="28" t="s">
        <v>215</v>
      </c>
      <c r="C565" s="27">
        <v>100.56529999999999</v>
      </c>
      <c r="D565" s="27">
        <v>42.859180000000002</v>
      </c>
      <c r="E565" s="27">
        <v>5.7290000000000001E-2</v>
      </c>
      <c r="F565" s="27">
        <v>1.2540000000000001E-2</v>
      </c>
      <c r="G565" s="27">
        <v>4.8619999999999997E-2</v>
      </c>
      <c r="H565" s="27">
        <v>3.16873</v>
      </c>
      <c r="I565" s="27">
        <v>0.10019</v>
      </c>
      <c r="J565" s="27">
        <v>54.055860000000003</v>
      </c>
      <c r="K565" s="27">
        <v>2.8639999999999999E-2</v>
      </c>
      <c r="L565" s="27">
        <v>0.22542999999999999</v>
      </c>
      <c r="M565" s="27">
        <v>1.7000000000000001E-4</v>
      </c>
      <c r="N565" s="27">
        <v>8.6599999999999993E-3</v>
      </c>
      <c r="P565" s="27">
        <v>100.56529999999999</v>
      </c>
      <c r="Q565" s="27">
        <v>8421</v>
      </c>
      <c r="R565" s="27">
        <v>26307</v>
      </c>
      <c r="S565" s="27">
        <v>-85</v>
      </c>
      <c r="T565" s="27">
        <v>157</v>
      </c>
      <c r="U565" s="48">
        <v>39728.320416666669</v>
      </c>
    </row>
    <row r="566" spans="1:21" x14ac:dyDescent="0.2">
      <c r="A566" s="27" t="s">
        <v>218</v>
      </c>
      <c r="B566" s="28" t="s">
        <v>215</v>
      </c>
      <c r="C566" s="27">
        <v>101.08929999999999</v>
      </c>
      <c r="D566" s="27">
        <v>42.873890000000003</v>
      </c>
      <c r="E566" s="27">
        <v>6.1830000000000003E-2</v>
      </c>
      <c r="F566" s="27">
        <v>0</v>
      </c>
      <c r="G566" s="27">
        <v>3.9669999999999997E-2</v>
      </c>
      <c r="H566" s="27">
        <v>3.2025299999999999</v>
      </c>
      <c r="I566" s="27">
        <v>9.5500000000000002E-2</v>
      </c>
      <c r="J566" s="27">
        <v>54.560040000000001</v>
      </c>
      <c r="K566" s="27">
        <v>4.7350000000000003E-2</v>
      </c>
      <c r="L566" s="27">
        <v>0.20849999999999999</v>
      </c>
      <c r="M566" s="27">
        <v>0</v>
      </c>
      <c r="N566" s="27">
        <v>0</v>
      </c>
      <c r="P566" s="27">
        <v>101.08929999999999</v>
      </c>
      <c r="Q566" s="27">
        <v>8426.5</v>
      </c>
      <c r="R566" s="27">
        <v>26307</v>
      </c>
      <c r="S566" s="27">
        <v>-85</v>
      </c>
      <c r="T566" s="27">
        <v>158</v>
      </c>
      <c r="U566" s="48">
        <v>39728.323449074072</v>
      </c>
    </row>
    <row r="567" spans="1:21" x14ac:dyDescent="0.2">
      <c r="A567" s="27" t="s">
        <v>219</v>
      </c>
      <c r="B567" s="28" t="s">
        <v>215</v>
      </c>
      <c r="C567" s="27">
        <v>100.8704</v>
      </c>
      <c r="D567" s="27">
        <v>43.00967</v>
      </c>
      <c r="E567" s="27">
        <v>2.2030000000000001E-2</v>
      </c>
      <c r="F567" s="27">
        <v>3.9699999999999999E-2</v>
      </c>
      <c r="G567" s="27">
        <v>4.061E-2</v>
      </c>
      <c r="H567" s="27">
        <v>3.66411</v>
      </c>
      <c r="I567" s="27">
        <v>8.6019999999999999E-2</v>
      </c>
      <c r="J567" s="27">
        <v>53.790489999999998</v>
      </c>
      <c r="K567" s="27">
        <v>1.6029999999999999E-2</v>
      </c>
      <c r="L567" s="27">
        <v>0.19453000000000001</v>
      </c>
      <c r="M567" s="27">
        <v>7.26E-3</v>
      </c>
      <c r="N567" s="27">
        <v>0</v>
      </c>
      <c r="P567" s="27">
        <v>100.8704</v>
      </c>
      <c r="Q567" s="27">
        <v>8432</v>
      </c>
      <c r="R567" s="27">
        <v>26307</v>
      </c>
      <c r="S567" s="27">
        <v>-85</v>
      </c>
      <c r="T567" s="27">
        <v>159</v>
      </c>
      <c r="U567" s="48">
        <v>39728.326458333337</v>
      </c>
    </row>
    <row r="568" spans="1:21" x14ac:dyDescent="0.2">
      <c r="B568" s="49" t="s">
        <v>418</v>
      </c>
      <c r="C568" s="27">
        <f>COUNT(C559:C567)</f>
        <v>9</v>
      </c>
      <c r="D568" s="27">
        <f t="shared" ref="D568" si="303">COUNT(D559:D567)</f>
        <v>9</v>
      </c>
      <c r="E568" s="27">
        <f t="shared" ref="E568" si="304">COUNT(E559:E567)</f>
        <v>9</v>
      </c>
      <c r="F568" s="27">
        <f t="shared" ref="F568" si="305">COUNT(F559:F567)</f>
        <v>9</v>
      </c>
      <c r="G568" s="27">
        <f t="shared" ref="G568" si="306">COUNT(G559:G567)</f>
        <v>9</v>
      </c>
      <c r="H568" s="27">
        <f t="shared" ref="H568" si="307">COUNT(H559:H567)</f>
        <v>9</v>
      </c>
      <c r="I568" s="27">
        <f t="shared" ref="I568" si="308">COUNT(I559:I567)</f>
        <v>9</v>
      </c>
      <c r="J568" s="27">
        <f t="shared" ref="J568" si="309">COUNT(J559:J567)</f>
        <v>9</v>
      </c>
      <c r="K568" s="27">
        <f t="shared" ref="K568" si="310">COUNT(K559:K567)</f>
        <v>9</v>
      </c>
      <c r="L568" s="27">
        <f t="shared" ref="L568" si="311">COUNT(L559:L567)</f>
        <v>9</v>
      </c>
      <c r="M568" s="27">
        <f t="shared" ref="M568" si="312">COUNT(M559:M567)</f>
        <v>9</v>
      </c>
      <c r="N568" s="27">
        <f t="shared" ref="N568" si="313">COUNT(N559:N567)</f>
        <v>9</v>
      </c>
      <c r="P568" s="27">
        <f>COUNT(P559:P567)</f>
        <v>9</v>
      </c>
      <c r="U568" s="48"/>
    </row>
    <row r="569" spans="1:21" x14ac:dyDescent="0.2">
      <c r="B569" s="49" t="s">
        <v>419</v>
      </c>
      <c r="C569" s="16">
        <f>AVERAGE(C559:C567)</f>
        <v>100.96221111111112</v>
      </c>
      <c r="D569" s="16">
        <f t="shared" ref="D569:N569" si="314">AVERAGE(D559:D567)</f>
        <v>42.741218888888888</v>
      </c>
      <c r="E569" s="16">
        <f t="shared" si="314"/>
        <v>5.2421111111111106E-2</v>
      </c>
      <c r="F569" s="16">
        <f t="shared" si="314"/>
        <v>9.8588888888888893E-3</v>
      </c>
      <c r="G569" s="16">
        <f t="shared" si="314"/>
        <v>4.7351111111111108E-2</v>
      </c>
      <c r="H569" s="16">
        <f t="shared" si="314"/>
        <v>3.5802877777777775</v>
      </c>
      <c r="I569" s="16">
        <f t="shared" si="314"/>
        <v>0.10327888888888888</v>
      </c>
      <c r="J569" s="16">
        <f t="shared" si="314"/>
        <v>54.166378888888886</v>
      </c>
      <c r="K569" s="16">
        <f t="shared" si="314"/>
        <v>3.2451111111111111E-2</v>
      </c>
      <c r="L569" s="16">
        <f t="shared" si="314"/>
        <v>0.21583444444444447</v>
      </c>
      <c r="M569" s="16">
        <f t="shared" si="314"/>
        <v>9.7500000000000017E-3</v>
      </c>
      <c r="N569" s="16">
        <f t="shared" si="314"/>
        <v>3.3677777777777773E-3</v>
      </c>
      <c r="O569" s="16"/>
      <c r="P569" s="16">
        <f>AVERAGE(P559:P567)</f>
        <v>100.96221111111112</v>
      </c>
      <c r="U569" s="48"/>
    </row>
    <row r="570" spans="1:21" x14ac:dyDescent="0.2">
      <c r="B570" s="49" t="s">
        <v>787</v>
      </c>
      <c r="C570" s="16">
        <f t="shared" ref="C570:N570" si="315">STDEV(C559:C567)</f>
        <v>0.36324002548054884</v>
      </c>
      <c r="D570" s="16">
        <f t="shared" si="315"/>
        <v>0.16868635692050321</v>
      </c>
      <c r="E570" s="16">
        <f t="shared" si="315"/>
        <v>1.828299308404158E-2</v>
      </c>
      <c r="F570" s="16">
        <f t="shared" si="315"/>
        <v>1.1946062577732928E-2</v>
      </c>
      <c r="G570" s="16">
        <f t="shared" si="315"/>
        <v>8.9288219329937725E-3</v>
      </c>
      <c r="H570" s="16">
        <f t="shared" si="315"/>
        <v>0.55383281267404882</v>
      </c>
      <c r="I570" s="16">
        <f t="shared" si="315"/>
        <v>1.5439351058613587E-2</v>
      </c>
      <c r="J570" s="16">
        <f t="shared" si="315"/>
        <v>0.52044484497505672</v>
      </c>
      <c r="K570" s="16">
        <f t="shared" si="315"/>
        <v>1.2646756940461495E-2</v>
      </c>
      <c r="L570" s="16">
        <f t="shared" si="315"/>
        <v>1.6040946910259941E-2</v>
      </c>
      <c r="M570" s="16">
        <f t="shared" si="315"/>
        <v>7.4365079170266466E-3</v>
      </c>
      <c r="N570" s="16">
        <f t="shared" si="315"/>
        <v>4.0054393572296716E-3</v>
      </c>
      <c r="O570" s="16"/>
      <c r="P570" s="16">
        <f>STDEV(P559:P567)</f>
        <v>0.36324002548054884</v>
      </c>
      <c r="U570" s="48"/>
    </row>
    <row r="571" spans="1:21" x14ac:dyDescent="0.2">
      <c r="B571" s="49" t="s">
        <v>563</v>
      </c>
      <c r="C571" s="16"/>
      <c r="D571" s="16">
        <f>D569/D$11</f>
        <v>0.71135419550346579</v>
      </c>
      <c r="E571" s="16">
        <f t="shared" ref="E571:N571" si="316">E569/E$11</f>
        <v>6.5609384760611058E-4</v>
      </c>
      <c r="F571" s="16">
        <f t="shared" si="316"/>
        <v>9.6692478643744867E-5</v>
      </c>
      <c r="G571" s="16">
        <f t="shared" si="316"/>
        <v>3.1154055400355485E-4</v>
      </c>
      <c r="H571" s="16">
        <f t="shared" si="316"/>
        <v>4.9832528529999795E-2</v>
      </c>
      <c r="I571" s="16">
        <f t="shared" si="316"/>
        <v>1.4559159045706338E-3</v>
      </c>
      <c r="J571" s="16">
        <f t="shared" si="316"/>
        <v>1.3439321485715923</v>
      </c>
      <c r="K571" s="16">
        <f t="shared" si="316"/>
        <v>4.343644991274339E-4</v>
      </c>
      <c r="L571" s="16">
        <f t="shared" si="316"/>
        <v>3.8487295592400145E-3</v>
      </c>
      <c r="M571" s="16">
        <f t="shared" si="316"/>
        <v>1.5731149968037532E-4</v>
      </c>
      <c r="N571" s="16">
        <f t="shared" si="316"/>
        <v>3.5750066109904499E-5</v>
      </c>
      <c r="O571" s="16"/>
      <c r="P571" s="16">
        <f>SUM(D571:O571)</f>
        <v>2.1121152710140403</v>
      </c>
      <c r="Q571" s="28" t="s">
        <v>564</v>
      </c>
      <c r="U571" s="48"/>
    </row>
    <row r="572" spans="1:21" x14ac:dyDescent="0.2">
      <c r="B572" s="49" t="s">
        <v>565</v>
      </c>
      <c r="C572" s="16"/>
      <c r="D572" s="17">
        <f t="shared" ref="D572:N572" si="317">D571*D$9*D$7</f>
        <v>2.8454167820138632</v>
      </c>
      <c r="E572" s="17">
        <f t="shared" si="317"/>
        <v>2.6243753904244423E-3</v>
      </c>
      <c r="F572" s="17">
        <f t="shared" si="317"/>
        <v>5.801548718624692E-4</v>
      </c>
      <c r="G572" s="17">
        <f t="shared" si="317"/>
        <v>1.8692433240213291E-3</v>
      </c>
      <c r="H572" s="17">
        <f t="shared" si="317"/>
        <v>9.966505705999959E-2</v>
      </c>
      <c r="I572" s="17">
        <f t="shared" si="317"/>
        <v>2.9118318091412676E-3</v>
      </c>
      <c r="J572" s="17">
        <f t="shared" si="317"/>
        <v>2.6878642971431845</v>
      </c>
      <c r="K572" s="17">
        <f t="shared" si="317"/>
        <v>8.687289982548678E-4</v>
      </c>
      <c r="L572" s="17">
        <f t="shared" si="317"/>
        <v>7.697459118480029E-3</v>
      </c>
      <c r="M572" s="17">
        <f t="shared" si="317"/>
        <v>3.1462299936075064E-4</v>
      </c>
      <c r="N572" s="17">
        <f t="shared" si="317"/>
        <v>7.1500132219808998E-5</v>
      </c>
      <c r="O572" s="17"/>
      <c r="P572" s="16">
        <f>SUM(D572:O572)</f>
        <v>5.6498840528608136</v>
      </c>
      <c r="Q572" s="28" t="s">
        <v>564</v>
      </c>
      <c r="R572" s="27">
        <f>(2*Q573)/P572</f>
        <v>1.4159582612937354</v>
      </c>
      <c r="S572" s="18" t="s">
        <v>566</v>
      </c>
      <c r="U572" s="48"/>
    </row>
    <row r="573" spans="1:21" x14ac:dyDescent="0.2">
      <c r="B573" s="49" t="s">
        <v>428</v>
      </c>
      <c r="D573" s="52">
        <f t="shared" ref="D573:N573" si="318">$R572*D571*D$7</f>
        <v>1.0072478498290913</v>
      </c>
      <c r="E573" s="52">
        <f t="shared" si="318"/>
        <v>9.2900150370186531E-4</v>
      </c>
      <c r="F573" s="52">
        <f t="shared" si="318"/>
        <v>2.7382502788115724E-4</v>
      </c>
      <c r="G573" s="52">
        <f t="shared" si="318"/>
        <v>8.8225684233872123E-4</v>
      </c>
      <c r="H573" s="52">
        <f t="shared" si="318"/>
        <v>7.0560780453208974E-2</v>
      </c>
      <c r="I573" s="52">
        <f t="shared" si="318"/>
        <v>2.0615161528257306E-3</v>
      </c>
      <c r="J573" s="52">
        <f t="shared" si="318"/>
        <v>1.9029518283881859</v>
      </c>
      <c r="K573" s="52">
        <f t="shared" si="318"/>
        <v>6.1504200095220554E-4</v>
      </c>
      <c r="L573" s="52">
        <f t="shared" si="318"/>
        <v>5.4496404148912953E-3</v>
      </c>
      <c r="M573" s="52">
        <f t="shared" si="318"/>
        <v>4.4549303513786851E-4</v>
      </c>
      <c r="N573" s="52">
        <f t="shared" si="318"/>
        <v>1.0124120290023294E-4</v>
      </c>
      <c r="O573" s="52"/>
      <c r="P573" s="52">
        <f>SUM(D573:O573)</f>
        <v>2.9915184748511154</v>
      </c>
      <c r="Q573" s="27">
        <v>4</v>
      </c>
      <c r="R573" s="28" t="s">
        <v>567</v>
      </c>
    </row>
    <row r="574" spans="1:21" s="53" customFormat="1" x14ac:dyDescent="0.2">
      <c r="C574" s="54" t="s">
        <v>429</v>
      </c>
      <c r="D574" s="55">
        <f>J573/(SUM(H573:L573))</f>
        <v>0.96029196706905451</v>
      </c>
      <c r="F574" s="54"/>
      <c r="G574" s="54" t="s">
        <v>681</v>
      </c>
      <c r="H574" s="62">
        <f>J573+H573+I573+L573+G573</f>
        <v>1.9819060222514506</v>
      </c>
      <c r="J574" s="54"/>
      <c r="K574" s="55"/>
      <c r="U574" s="56"/>
    </row>
    <row r="575" spans="1:21" s="58" customFormat="1" ht="10.8" thickBot="1" x14ac:dyDescent="0.25">
      <c r="B575" s="59"/>
      <c r="U575" s="60"/>
    </row>
    <row r="576" spans="1:21" x14ac:dyDescent="0.2">
      <c r="A576" s="26" t="s">
        <v>586</v>
      </c>
      <c r="B576" s="49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U576" s="48"/>
    </row>
    <row r="577" spans="1:21" s="37" customFormat="1" x14ac:dyDescent="0.2">
      <c r="B577" s="26" t="s">
        <v>582</v>
      </c>
      <c r="C577" s="46" t="s">
        <v>414</v>
      </c>
      <c r="D577" s="46" t="s">
        <v>4</v>
      </c>
      <c r="E577" s="46" t="s">
        <v>7</v>
      </c>
      <c r="F577" s="46" t="s">
        <v>3</v>
      </c>
      <c r="G577" s="46" t="s">
        <v>8</v>
      </c>
      <c r="H577" s="46" t="s">
        <v>10</v>
      </c>
      <c r="I577" s="46" t="s">
        <v>9</v>
      </c>
      <c r="J577" s="46" t="s">
        <v>2</v>
      </c>
      <c r="K577" s="46" t="s">
        <v>11</v>
      </c>
      <c r="L577" s="46" t="s">
        <v>6</v>
      </c>
      <c r="M577" s="46" t="s">
        <v>1</v>
      </c>
      <c r="N577" s="46" t="s">
        <v>5</v>
      </c>
      <c r="O577" s="46" t="s">
        <v>485</v>
      </c>
      <c r="P577" s="46" t="s">
        <v>12</v>
      </c>
      <c r="Q577" s="46" t="s">
        <v>13</v>
      </c>
      <c r="R577" s="46" t="s">
        <v>14</v>
      </c>
      <c r="S577" s="46" t="s">
        <v>15</v>
      </c>
      <c r="T577" s="46" t="s">
        <v>21</v>
      </c>
      <c r="U577" s="47" t="s">
        <v>22</v>
      </c>
    </row>
    <row r="578" spans="1:21" x14ac:dyDescent="0.2">
      <c r="A578" s="27" t="s">
        <v>462</v>
      </c>
      <c r="B578" s="28" t="s">
        <v>120</v>
      </c>
      <c r="C578" s="16">
        <f>SUM(D578:N578)</f>
        <v>101.09681999999999</v>
      </c>
      <c r="D578" s="27">
        <v>40.916029999999999</v>
      </c>
      <c r="E578" s="27">
        <v>6.1559999999999997E-2</v>
      </c>
      <c r="F578" s="27">
        <v>4.582E-2</v>
      </c>
      <c r="G578" s="27">
        <v>0.12028</v>
      </c>
      <c r="H578" s="27">
        <v>14.3728</v>
      </c>
      <c r="I578" s="27">
        <v>0.32407999999999998</v>
      </c>
      <c r="J578" s="27">
        <v>45.080329999999996</v>
      </c>
      <c r="K578" s="27">
        <v>0</v>
      </c>
      <c r="L578" s="27">
        <v>0.16372</v>
      </c>
      <c r="M578" s="27">
        <v>1.004E-2</v>
      </c>
      <c r="N578" s="27">
        <v>2.16E-3</v>
      </c>
      <c r="P578" s="27">
        <v>101.0968</v>
      </c>
      <c r="Q578" s="27">
        <v>19143</v>
      </c>
      <c r="R578" s="27">
        <v>43</v>
      </c>
      <c r="S578" s="27">
        <v>-72</v>
      </c>
      <c r="T578" s="27">
        <v>79</v>
      </c>
      <c r="U578" s="48">
        <v>39728.078518518516</v>
      </c>
    </row>
    <row r="579" spans="1:21" x14ac:dyDescent="0.2">
      <c r="A579" s="27" t="s">
        <v>463</v>
      </c>
      <c r="B579" s="28" t="s">
        <v>120</v>
      </c>
      <c r="C579" s="16">
        <f>SUM(D579:N579)</f>
        <v>101.38566</v>
      </c>
      <c r="D579" s="27">
        <v>40.897089999999999</v>
      </c>
      <c r="E579" s="27">
        <v>5.0360000000000002E-2</v>
      </c>
      <c r="F579" s="27">
        <v>8.0939999999999998E-2</v>
      </c>
      <c r="G579" s="27">
        <v>0.15101000000000001</v>
      </c>
      <c r="H579" s="27">
        <v>13.318160000000001</v>
      </c>
      <c r="I579" s="27">
        <v>0.33090000000000003</v>
      </c>
      <c r="J579" s="27">
        <v>46.39669</v>
      </c>
      <c r="K579" s="27">
        <v>2.2620000000000001E-2</v>
      </c>
      <c r="L579" s="27">
        <v>0.10241</v>
      </c>
      <c r="M579" s="27">
        <v>3.5479999999999998E-2</v>
      </c>
      <c r="N579" s="27">
        <v>0</v>
      </c>
      <c r="P579" s="27">
        <v>101.3857</v>
      </c>
      <c r="Q579" s="27">
        <v>19128</v>
      </c>
      <c r="R579" s="27">
        <v>43</v>
      </c>
      <c r="S579" s="27">
        <v>-72</v>
      </c>
      <c r="T579" s="27">
        <v>80</v>
      </c>
      <c r="U579" s="48">
        <v>39728.081724537034</v>
      </c>
    </row>
    <row r="580" spans="1:21" x14ac:dyDescent="0.2">
      <c r="A580" s="27" t="s">
        <v>464</v>
      </c>
      <c r="B580" s="28" t="s">
        <v>120</v>
      </c>
      <c r="C580" s="16">
        <f>SUM(D580:N580)</f>
        <v>101.36833</v>
      </c>
      <c r="D580" s="27">
        <v>40.840200000000003</v>
      </c>
      <c r="E580" s="27">
        <v>1.1679999999999999E-2</v>
      </c>
      <c r="F580" s="27">
        <v>2.359E-2</v>
      </c>
      <c r="G580" s="27">
        <v>9.3539999999999998E-2</v>
      </c>
      <c r="H580" s="27">
        <v>13.46111</v>
      </c>
      <c r="I580" s="27">
        <v>0.34422999999999998</v>
      </c>
      <c r="J580" s="27">
        <v>46.352760000000004</v>
      </c>
      <c r="K580" s="27">
        <v>3.8330000000000003E-2</v>
      </c>
      <c r="L580" s="27">
        <v>0.19186</v>
      </c>
      <c r="M580" s="27">
        <v>2.8500000000000001E-3</v>
      </c>
      <c r="N580" s="27">
        <v>8.1799999999999998E-3</v>
      </c>
      <c r="P580" s="27">
        <v>101.36839999999999</v>
      </c>
      <c r="Q580" s="27">
        <v>19113</v>
      </c>
      <c r="R580" s="27">
        <v>43</v>
      </c>
      <c r="S580" s="27">
        <v>-72</v>
      </c>
      <c r="T580" s="27">
        <v>81</v>
      </c>
      <c r="U580" s="48">
        <v>39728.084756944445</v>
      </c>
    </row>
    <row r="581" spans="1:21" x14ac:dyDescent="0.2">
      <c r="A581" s="27" t="s">
        <v>479</v>
      </c>
      <c r="B581" s="28" t="s">
        <v>120</v>
      </c>
      <c r="C581" s="16">
        <f>SUM(D581:N581)</f>
        <v>101.36488</v>
      </c>
      <c r="D581" s="27">
        <v>40.810569999999998</v>
      </c>
      <c r="E581" s="27">
        <v>4.444E-2</v>
      </c>
      <c r="F581" s="27">
        <v>3.3790000000000001E-2</v>
      </c>
      <c r="G581" s="27">
        <v>0.13725000000000001</v>
      </c>
      <c r="H581" s="27">
        <v>13.45045</v>
      </c>
      <c r="I581" s="27">
        <v>0.35360999999999998</v>
      </c>
      <c r="J581" s="27">
        <v>46.403129999999997</v>
      </c>
      <c r="K581" s="27">
        <v>1.8020000000000001E-2</v>
      </c>
      <c r="L581" s="27">
        <v>0.10112</v>
      </c>
      <c r="M581" s="27">
        <v>1.2500000000000001E-2</v>
      </c>
      <c r="N581" s="27">
        <v>0</v>
      </c>
      <c r="P581" s="27">
        <v>101.36490000000001</v>
      </c>
      <c r="Q581" s="27">
        <v>19098</v>
      </c>
      <c r="R581" s="27">
        <v>43</v>
      </c>
      <c r="S581" s="27">
        <v>-72</v>
      </c>
      <c r="T581" s="27">
        <v>82</v>
      </c>
      <c r="U581" s="48">
        <v>39728.087789351855</v>
      </c>
    </row>
    <row r="582" spans="1:21" x14ac:dyDescent="0.2">
      <c r="A582" s="27" t="s">
        <v>480</v>
      </c>
      <c r="B582" s="28" t="s">
        <v>120</v>
      </c>
      <c r="C582" s="16">
        <f>SUM(D582:N582)</f>
        <v>100.86485999999999</v>
      </c>
      <c r="D582" s="27">
        <v>40.657789999999999</v>
      </c>
      <c r="E582" s="27">
        <v>2.2859999999999998E-2</v>
      </c>
      <c r="F582" s="27">
        <v>3.363E-2</v>
      </c>
      <c r="G582" s="27">
        <v>9.7059999999999994E-2</v>
      </c>
      <c r="H582" s="27">
        <v>13.554119999999999</v>
      </c>
      <c r="I582" s="27">
        <v>0.34664</v>
      </c>
      <c r="J582" s="27">
        <v>45.989890000000003</v>
      </c>
      <c r="K582" s="27">
        <v>1.8020000000000001E-2</v>
      </c>
      <c r="L582" s="27">
        <v>0.12083000000000001</v>
      </c>
      <c r="M582" s="27">
        <v>1.247E-2</v>
      </c>
      <c r="N582" s="27">
        <v>1.155E-2</v>
      </c>
      <c r="P582" s="27">
        <v>100.86490000000001</v>
      </c>
      <c r="Q582" s="27">
        <v>19083</v>
      </c>
      <c r="R582" s="27">
        <v>43</v>
      </c>
      <c r="S582" s="27">
        <v>-72</v>
      </c>
      <c r="T582" s="27">
        <v>83</v>
      </c>
      <c r="U582" s="48">
        <v>39728.090833333335</v>
      </c>
    </row>
    <row r="583" spans="1:21" x14ac:dyDescent="0.2">
      <c r="B583" s="49" t="s">
        <v>418</v>
      </c>
      <c r="C583" s="27">
        <f t="shared" ref="C583:P583" si="319">COUNT(C578:C582)</f>
        <v>5</v>
      </c>
      <c r="D583" s="27">
        <f t="shared" si="319"/>
        <v>5</v>
      </c>
      <c r="E583" s="27">
        <f t="shared" si="319"/>
        <v>5</v>
      </c>
      <c r="F583" s="27">
        <f t="shared" si="319"/>
        <v>5</v>
      </c>
      <c r="G583" s="27">
        <f t="shared" si="319"/>
        <v>5</v>
      </c>
      <c r="H583" s="27">
        <f t="shared" si="319"/>
        <v>5</v>
      </c>
      <c r="I583" s="27">
        <f t="shared" si="319"/>
        <v>5</v>
      </c>
      <c r="J583" s="27">
        <f t="shared" si="319"/>
        <v>5</v>
      </c>
      <c r="K583" s="27">
        <f t="shared" si="319"/>
        <v>5</v>
      </c>
      <c r="L583" s="27">
        <f t="shared" si="319"/>
        <v>5</v>
      </c>
      <c r="M583" s="27">
        <f t="shared" si="319"/>
        <v>5</v>
      </c>
      <c r="N583" s="27">
        <f t="shared" si="319"/>
        <v>5</v>
      </c>
      <c r="P583" s="27">
        <f t="shared" si="319"/>
        <v>5</v>
      </c>
      <c r="U583" s="48"/>
    </row>
    <row r="584" spans="1:21" x14ac:dyDescent="0.2">
      <c r="B584" s="49" t="s">
        <v>419</v>
      </c>
      <c r="C584" s="16">
        <f t="shared" ref="C584:P584" si="320">AVERAGE(C578:C582)</f>
        <v>101.21611</v>
      </c>
      <c r="D584" s="16">
        <f t="shared" si="320"/>
        <v>40.824336000000002</v>
      </c>
      <c r="E584" s="16">
        <f t="shared" si="320"/>
        <v>3.8179999999999999E-2</v>
      </c>
      <c r="F584" s="16">
        <f t="shared" si="320"/>
        <v>4.3553999999999995E-2</v>
      </c>
      <c r="G584" s="16">
        <f t="shared" si="320"/>
        <v>0.11982800000000002</v>
      </c>
      <c r="H584" s="16">
        <f t="shared" si="320"/>
        <v>13.631328</v>
      </c>
      <c r="I584" s="16">
        <f t="shared" si="320"/>
        <v>0.33989199999999997</v>
      </c>
      <c r="J584" s="16">
        <f t="shared" si="320"/>
        <v>46.044560000000004</v>
      </c>
      <c r="K584" s="16">
        <f t="shared" si="320"/>
        <v>1.9398000000000006E-2</v>
      </c>
      <c r="L584" s="16">
        <f t="shared" si="320"/>
        <v>0.135988</v>
      </c>
      <c r="M584" s="16">
        <f t="shared" si="320"/>
        <v>1.4667999999999997E-2</v>
      </c>
      <c r="N584" s="16">
        <f t="shared" si="320"/>
        <v>4.3779999999999999E-3</v>
      </c>
      <c r="O584" s="16"/>
      <c r="P584" s="16">
        <f t="shared" si="320"/>
        <v>101.21614000000002</v>
      </c>
      <c r="U584" s="48"/>
    </row>
    <row r="585" spans="1:21" x14ac:dyDescent="0.2">
      <c r="B585" s="49" t="s">
        <v>787</v>
      </c>
      <c r="C585" s="16">
        <f t="shared" ref="C585:N585" si="321">STDEV(C578:C582)</f>
        <v>0.23003114484782639</v>
      </c>
      <c r="D585" s="16">
        <f t="shared" si="321"/>
        <v>0.10232261910252331</v>
      </c>
      <c r="E585" s="16">
        <f t="shared" si="321"/>
        <v>2.043964774647548E-2</v>
      </c>
      <c r="F585" s="16">
        <f t="shared" si="321"/>
        <v>2.2334001656666914E-2</v>
      </c>
      <c r="G585" s="16">
        <f t="shared" si="321"/>
        <v>2.4927335798275631E-2</v>
      </c>
      <c r="H585" s="16">
        <f t="shared" si="321"/>
        <v>0.42293823919101936</v>
      </c>
      <c r="I585" s="16">
        <f t="shared" si="321"/>
        <v>1.2076968576592384E-2</v>
      </c>
      <c r="J585" s="16">
        <f t="shared" si="321"/>
        <v>0.5657480719366188</v>
      </c>
      <c r="K585" s="16">
        <f t="shared" si="321"/>
        <v>1.3682854965247565E-2</v>
      </c>
      <c r="L585" s="16">
        <f t="shared" si="321"/>
        <v>4.0198783190539475E-2</v>
      </c>
      <c r="M585" s="16">
        <f t="shared" si="321"/>
        <v>1.2285705921924061E-2</v>
      </c>
      <c r="N585" s="16">
        <f t="shared" si="321"/>
        <v>5.2236500648492898E-3</v>
      </c>
      <c r="O585" s="16"/>
      <c r="P585" s="16">
        <f>STDEV(P578:P582)</f>
        <v>0.23004065510252497</v>
      </c>
      <c r="U585" s="48"/>
    </row>
    <row r="586" spans="1:21" x14ac:dyDescent="0.2">
      <c r="B586" s="49" t="s">
        <v>563</v>
      </c>
      <c r="C586" s="16"/>
      <c r="D586" s="16">
        <f t="shared" ref="D586:N586" si="322">D584/D$11</f>
        <v>0.67945097138520383</v>
      </c>
      <c r="E586" s="16">
        <f t="shared" si="322"/>
        <v>4.7785448592469474E-4</v>
      </c>
      <c r="F586" s="16">
        <f t="shared" si="322"/>
        <v>4.2716215410398931E-4</v>
      </c>
      <c r="G586" s="16">
        <f t="shared" si="322"/>
        <v>7.883929358603384E-4</v>
      </c>
      <c r="H586" s="16">
        <f t="shared" si="322"/>
        <v>0.18972875467664349</v>
      </c>
      <c r="I586" s="16">
        <f t="shared" si="322"/>
        <v>4.7914358293368519E-3</v>
      </c>
      <c r="J586" s="16">
        <f t="shared" si="322"/>
        <v>1.1424201824118458</v>
      </c>
      <c r="K586" s="16">
        <f t="shared" si="322"/>
        <v>2.5964604186354067E-4</v>
      </c>
      <c r="L586" s="16">
        <f t="shared" si="322"/>
        <v>2.4249189541970849E-3</v>
      </c>
      <c r="M586" s="16">
        <f t="shared" si="322"/>
        <v>2.3666103357043532E-4</v>
      </c>
      <c r="N586" s="16">
        <f t="shared" si="322"/>
        <v>4.6473906461974838E-5</v>
      </c>
      <c r="O586" s="16"/>
      <c r="P586" s="16">
        <f>SUM(D586:O586)</f>
        <v>2.0210524538150119</v>
      </c>
      <c r="Q586" s="28" t="s">
        <v>564</v>
      </c>
      <c r="U586" s="48"/>
    </row>
    <row r="587" spans="1:21" x14ac:dyDescent="0.2">
      <c r="B587" s="49" t="s">
        <v>565</v>
      </c>
      <c r="C587" s="16"/>
      <c r="D587" s="17">
        <f t="shared" ref="D587:N587" si="323">D586*D$9*D$7</f>
        <v>2.7178038855408153</v>
      </c>
      <c r="E587" s="17">
        <f t="shared" si="323"/>
        <v>1.911417943698779E-3</v>
      </c>
      <c r="F587" s="17">
        <f t="shared" si="323"/>
        <v>2.5629729246239357E-3</v>
      </c>
      <c r="G587" s="17">
        <f t="shared" si="323"/>
        <v>4.73035761516203E-3</v>
      </c>
      <c r="H587" s="17">
        <f t="shared" si="323"/>
        <v>0.37945750935328698</v>
      </c>
      <c r="I587" s="17">
        <f t="shared" si="323"/>
        <v>9.5828716586737039E-3</v>
      </c>
      <c r="J587" s="17">
        <f t="shared" si="323"/>
        <v>2.2848403648236917</v>
      </c>
      <c r="K587" s="17">
        <f t="shared" si="323"/>
        <v>5.1929208372708134E-4</v>
      </c>
      <c r="L587" s="17">
        <f t="shared" si="323"/>
        <v>4.8498379083941699E-3</v>
      </c>
      <c r="M587" s="17">
        <f t="shared" si="323"/>
        <v>4.7332206714087064E-4</v>
      </c>
      <c r="N587" s="17">
        <f t="shared" si="323"/>
        <v>9.2947812923949676E-5</v>
      </c>
      <c r="O587" s="17"/>
      <c r="P587" s="16">
        <f>SUM(D587:O587)</f>
        <v>5.4068247797321378</v>
      </c>
      <c r="Q587" s="28" t="s">
        <v>564</v>
      </c>
      <c r="R587" s="27">
        <f>(2*Q588)/P587</f>
        <v>1.479611477329275</v>
      </c>
      <c r="S587" s="18" t="s">
        <v>566</v>
      </c>
      <c r="U587" s="48"/>
    </row>
    <row r="588" spans="1:21" x14ac:dyDescent="0.2">
      <c r="B588" s="49" t="s">
        <v>428</v>
      </c>
      <c r="D588" s="52">
        <f t="shared" ref="D588:N588" si="324">$R587*D586*D$7</f>
        <v>1.0053234555440724</v>
      </c>
      <c r="E588" s="52">
        <f t="shared" si="324"/>
        <v>7.0703898186745887E-4</v>
      </c>
      <c r="F588" s="52">
        <f t="shared" si="324"/>
        <v>1.2640680517859181E-3</v>
      </c>
      <c r="G588" s="52">
        <f t="shared" si="324"/>
        <v>2.3330304730885595E-3</v>
      </c>
      <c r="H588" s="52">
        <f t="shared" si="324"/>
        <v>0.28072484299895206</v>
      </c>
      <c r="I588" s="52">
        <f t="shared" si="324"/>
        <v>7.0894634459735192E-3</v>
      </c>
      <c r="J588" s="52">
        <f t="shared" si="324"/>
        <v>1.690338013829171</v>
      </c>
      <c r="K588" s="52">
        <f t="shared" si="324"/>
        <v>3.8417526358441222E-4</v>
      </c>
      <c r="L588" s="52">
        <f t="shared" si="324"/>
        <v>3.5879379162233093E-3</v>
      </c>
      <c r="M588" s="52">
        <f t="shared" si="324"/>
        <v>7.0033276301484989E-4</v>
      </c>
      <c r="N588" s="52">
        <f t="shared" si="324"/>
        <v>1.3752665079493027E-4</v>
      </c>
      <c r="O588" s="52"/>
      <c r="P588" s="52">
        <f>SUM(D588:O588)</f>
        <v>2.9925898859185289</v>
      </c>
      <c r="Q588" s="27">
        <v>4</v>
      </c>
      <c r="R588" s="28" t="s">
        <v>567</v>
      </c>
    </row>
    <row r="589" spans="1:21" s="53" customFormat="1" x14ac:dyDescent="0.2">
      <c r="C589" s="54" t="s">
        <v>429</v>
      </c>
      <c r="D589" s="55">
        <f>J588/(SUM(H588:L588))</f>
        <v>0.85279106866349053</v>
      </c>
      <c r="G589" s="54" t="s">
        <v>681</v>
      </c>
      <c r="H589" s="76">
        <f>J588+H588+I588+L588+G588</f>
        <v>1.9840732886634085</v>
      </c>
      <c r="U589" s="56"/>
    </row>
    <row r="590" spans="1:21" s="58" customFormat="1" ht="10.8" thickBot="1" x14ac:dyDescent="0.25">
      <c r="B590" s="59"/>
      <c r="U590" s="60"/>
    </row>
    <row r="591" spans="1:21" x14ac:dyDescent="0.2">
      <c r="A591" s="26" t="s">
        <v>632</v>
      </c>
      <c r="B591" s="49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U591" s="48"/>
    </row>
    <row r="592" spans="1:21" s="37" customFormat="1" x14ac:dyDescent="0.2">
      <c r="B592" s="26" t="s">
        <v>688</v>
      </c>
      <c r="C592" s="46" t="s">
        <v>414</v>
      </c>
      <c r="D592" s="46" t="s">
        <v>4</v>
      </c>
      <c r="E592" s="46" t="s">
        <v>7</v>
      </c>
      <c r="F592" s="46" t="s">
        <v>3</v>
      </c>
      <c r="G592" s="46" t="s">
        <v>8</v>
      </c>
      <c r="H592" s="46" t="s">
        <v>10</v>
      </c>
      <c r="I592" s="46" t="s">
        <v>9</v>
      </c>
      <c r="J592" s="46" t="s">
        <v>2</v>
      </c>
      <c r="K592" s="46" t="s">
        <v>11</v>
      </c>
      <c r="L592" s="46" t="s">
        <v>6</v>
      </c>
      <c r="M592" s="46" t="s">
        <v>1</v>
      </c>
      <c r="N592" s="46" t="s">
        <v>5</v>
      </c>
      <c r="O592" s="46" t="s">
        <v>485</v>
      </c>
      <c r="P592" s="46" t="s">
        <v>12</v>
      </c>
      <c r="Q592" s="46" t="s">
        <v>13</v>
      </c>
      <c r="R592" s="46" t="s">
        <v>14</v>
      </c>
      <c r="S592" s="46" t="s">
        <v>15</v>
      </c>
      <c r="T592" s="46" t="s">
        <v>21</v>
      </c>
      <c r="U592" s="47" t="s">
        <v>22</v>
      </c>
    </row>
    <row r="593" spans="1:21" x14ac:dyDescent="0.2">
      <c r="A593" s="27" t="s">
        <v>228</v>
      </c>
      <c r="B593" s="28" t="s">
        <v>692</v>
      </c>
      <c r="C593" s="27">
        <v>98.298429999999996</v>
      </c>
      <c r="D593" s="27">
        <v>36.948009999999996</v>
      </c>
      <c r="E593" s="27">
        <v>2.4830000000000001E-2</v>
      </c>
      <c r="F593" s="27">
        <v>2.15977</v>
      </c>
      <c r="G593" s="27">
        <v>0.13106000000000001</v>
      </c>
      <c r="H593" s="27">
        <v>27.948740000000001</v>
      </c>
      <c r="I593" s="27">
        <v>0.19076000000000001</v>
      </c>
      <c r="J593" s="27">
        <v>29.27394</v>
      </c>
      <c r="K593" s="27">
        <v>0.60445000000000004</v>
      </c>
      <c r="L593" s="27">
        <v>0.77763000000000004</v>
      </c>
      <c r="M593" s="27">
        <v>0.16489999999999999</v>
      </c>
      <c r="N593" s="27">
        <v>7.4319999999999997E-2</v>
      </c>
      <c r="P593" s="27">
        <v>98.298429999999996</v>
      </c>
      <c r="Q593" s="27">
        <v>-19288</v>
      </c>
      <c r="R593" s="27">
        <v>-1110</v>
      </c>
      <c r="S593" s="27">
        <v>-96</v>
      </c>
      <c r="T593" s="27">
        <v>167</v>
      </c>
      <c r="U593" s="48">
        <v>39728.350844907407</v>
      </c>
    </row>
    <row r="594" spans="1:21" x14ac:dyDescent="0.2">
      <c r="A594" s="27" t="s">
        <v>230</v>
      </c>
      <c r="B594" s="28" t="s">
        <v>692</v>
      </c>
      <c r="C594" s="27">
        <v>98.716989999999996</v>
      </c>
      <c r="D594" s="27">
        <v>37.032870000000003</v>
      </c>
      <c r="E594" s="27">
        <v>5.9920000000000001E-2</v>
      </c>
      <c r="F594" s="27">
        <v>3.1700000000000001E-3</v>
      </c>
      <c r="G594" s="27">
        <v>4.0770000000000001E-2</v>
      </c>
      <c r="H594" s="27">
        <v>28.659890000000001</v>
      </c>
      <c r="I594" s="27">
        <v>0.22922000000000001</v>
      </c>
      <c r="J594" s="27">
        <v>32.061279999999996</v>
      </c>
      <c r="K594" s="27">
        <v>0.59974000000000005</v>
      </c>
      <c r="L594" s="27">
        <v>1.115E-2</v>
      </c>
      <c r="M594" s="27">
        <v>1.8970000000000001E-2</v>
      </c>
      <c r="N594" s="27">
        <v>0</v>
      </c>
      <c r="P594" s="27">
        <v>98.716989999999996</v>
      </c>
      <c r="Q594" s="27">
        <v>-19278</v>
      </c>
      <c r="R594" s="27">
        <v>-1122.8</v>
      </c>
      <c r="S594" s="27">
        <v>-96</v>
      </c>
      <c r="T594" s="27">
        <v>168</v>
      </c>
      <c r="U594" s="48">
        <v>39728.354062500002</v>
      </c>
    </row>
    <row r="595" spans="1:21" x14ac:dyDescent="0.2">
      <c r="A595" s="27" t="s">
        <v>231</v>
      </c>
      <c r="B595" s="28" t="s">
        <v>692</v>
      </c>
      <c r="C595" s="27">
        <v>98.650670000000005</v>
      </c>
      <c r="D595" s="27">
        <v>37.121139999999997</v>
      </c>
      <c r="E595" s="27">
        <v>1.162E-2</v>
      </c>
      <c r="F595" s="27">
        <v>0</v>
      </c>
      <c r="G595" s="27">
        <v>0</v>
      </c>
      <c r="H595" s="27">
        <v>28.48415</v>
      </c>
      <c r="I595" s="27">
        <v>0.23413999999999999</v>
      </c>
      <c r="J595" s="27">
        <v>32.158149999999999</v>
      </c>
      <c r="K595" s="27">
        <v>0.63075000000000003</v>
      </c>
      <c r="L595" s="27">
        <v>8.1399999999999997E-3</v>
      </c>
      <c r="M595" s="27">
        <v>0</v>
      </c>
      <c r="N595" s="27">
        <v>2.5799999999999998E-3</v>
      </c>
      <c r="P595" s="27">
        <v>98.650670000000005</v>
      </c>
      <c r="Q595" s="27">
        <v>-19268</v>
      </c>
      <c r="R595" s="27">
        <v>-1135.5</v>
      </c>
      <c r="S595" s="27">
        <v>-96</v>
      </c>
      <c r="T595" s="27">
        <v>169</v>
      </c>
      <c r="U595" s="48">
        <v>39728.357060185182</v>
      </c>
    </row>
    <row r="596" spans="1:21" x14ac:dyDescent="0.2">
      <c r="A596" s="27" t="s">
        <v>232</v>
      </c>
      <c r="B596" s="28" t="s">
        <v>692</v>
      </c>
      <c r="C596" s="27">
        <v>98.296130000000005</v>
      </c>
      <c r="D596" s="27">
        <v>37.15475</v>
      </c>
      <c r="E596" s="27">
        <v>1.4080000000000001E-2</v>
      </c>
      <c r="F596" s="27">
        <v>0</v>
      </c>
      <c r="G596" s="27">
        <v>3.3439999999999998E-2</v>
      </c>
      <c r="H596" s="27">
        <v>28.348579999999998</v>
      </c>
      <c r="I596" s="27">
        <v>0.20083000000000001</v>
      </c>
      <c r="J596" s="27">
        <v>31.956029999999998</v>
      </c>
      <c r="K596" s="27">
        <v>0.56732000000000005</v>
      </c>
      <c r="L596" s="27">
        <v>9.4500000000000001E-3</v>
      </c>
      <c r="M596" s="27">
        <v>1.047E-2</v>
      </c>
      <c r="N596" s="27">
        <v>1.17E-3</v>
      </c>
      <c r="P596" s="27">
        <v>98.296130000000005</v>
      </c>
      <c r="Q596" s="27">
        <v>-19258</v>
      </c>
      <c r="R596" s="27">
        <v>-1148.3</v>
      </c>
      <c r="S596" s="27">
        <v>-96</v>
      </c>
      <c r="T596" s="27">
        <v>170</v>
      </c>
      <c r="U596" s="48">
        <v>39728.360069444447</v>
      </c>
    </row>
    <row r="597" spans="1:21" x14ac:dyDescent="0.2">
      <c r="A597" s="27" t="s">
        <v>233</v>
      </c>
      <c r="B597" s="28" t="s">
        <v>692</v>
      </c>
      <c r="C597" s="27">
        <v>98.35821</v>
      </c>
      <c r="D597" s="27">
        <v>37.124040000000001</v>
      </c>
      <c r="E597" s="27">
        <v>1.336E-2</v>
      </c>
      <c r="F597" s="27">
        <v>1.401E-2</v>
      </c>
      <c r="G597" s="27">
        <v>2.7109999999999999E-2</v>
      </c>
      <c r="H597" s="27">
        <v>28.548369999999998</v>
      </c>
      <c r="I597" s="27">
        <v>0.24396000000000001</v>
      </c>
      <c r="J597" s="27">
        <v>31.79514</v>
      </c>
      <c r="K597" s="27">
        <v>0.55513000000000001</v>
      </c>
      <c r="L597" s="27">
        <v>1.9640000000000001E-2</v>
      </c>
      <c r="M597" s="27">
        <v>1.745E-2</v>
      </c>
      <c r="N597" s="27">
        <v>0</v>
      </c>
      <c r="P597" s="27">
        <v>98.35821</v>
      </c>
      <c r="Q597" s="27">
        <v>-19248</v>
      </c>
      <c r="R597" s="27">
        <v>-1161</v>
      </c>
      <c r="S597" s="27">
        <v>-96</v>
      </c>
      <c r="T597" s="27">
        <v>171</v>
      </c>
      <c r="U597" s="48">
        <v>39728.363043981481</v>
      </c>
    </row>
    <row r="598" spans="1:21" x14ac:dyDescent="0.2">
      <c r="A598" s="27" t="s">
        <v>236</v>
      </c>
      <c r="B598" s="28" t="s">
        <v>693</v>
      </c>
      <c r="C598" s="27">
        <v>98.008610000000004</v>
      </c>
      <c r="D598" s="27">
        <v>37.110770000000002</v>
      </c>
      <c r="E598" s="27">
        <v>4.5269999999999998E-2</v>
      </c>
      <c r="F598" s="27">
        <v>1.9230000000000001E-2</v>
      </c>
      <c r="G598" s="27">
        <v>1.771E-2</v>
      </c>
      <c r="H598" s="27">
        <v>28.488</v>
      </c>
      <c r="I598" s="27">
        <v>0.22117999999999999</v>
      </c>
      <c r="J598" s="27">
        <v>31.509679999999999</v>
      </c>
      <c r="K598" s="27">
        <v>0.59072000000000002</v>
      </c>
      <c r="L598" s="27">
        <v>6.0600000000000003E-3</v>
      </c>
      <c r="M598" s="27">
        <v>0</v>
      </c>
      <c r="N598" s="27">
        <v>0</v>
      </c>
      <c r="P598" s="27">
        <v>98.008610000000004</v>
      </c>
      <c r="Q598" s="27">
        <v>-19458.5</v>
      </c>
      <c r="R598" s="27">
        <v>-1227.5</v>
      </c>
      <c r="S598" s="27">
        <v>-96</v>
      </c>
      <c r="T598" s="27">
        <v>173</v>
      </c>
      <c r="U598" s="48">
        <v>39728.369317129633</v>
      </c>
    </row>
    <row r="599" spans="1:21" x14ac:dyDescent="0.2">
      <c r="A599" s="27" t="s">
        <v>237</v>
      </c>
      <c r="B599" s="28" t="s">
        <v>693</v>
      </c>
      <c r="C599" s="27">
        <v>98.610039999999998</v>
      </c>
      <c r="D599" s="27">
        <v>36.953699999999998</v>
      </c>
      <c r="E599" s="27">
        <v>6.6780000000000006E-2</v>
      </c>
      <c r="F599" s="27">
        <v>3.9629999999999999E-2</v>
      </c>
      <c r="G599" s="27">
        <v>8.7819999999999995E-2</v>
      </c>
      <c r="H599" s="27">
        <v>29.014309999999998</v>
      </c>
      <c r="I599" s="27">
        <v>0.23435</v>
      </c>
      <c r="J599" s="27">
        <v>31.561810000000001</v>
      </c>
      <c r="K599" s="27">
        <v>0.62207999999999997</v>
      </c>
      <c r="L599" s="27">
        <v>1.8360000000000001E-2</v>
      </c>
      <c r="M599" s="27">
        <v>9.8099999999999993E-3</v>
      </c>
      <c r="N599" s="27">
        <v>1.39E-3</v>
      </c>
      <c r="P599" s="27">
        <v>98.610039999999998</v>
      </c>
      <c r="Q599" s="27">
        <v>-19449</v>
      </c>
      <c r="R599" s="27">
        <v>-1246</v>
      </c>
      <c r="S599" s="27">
        <v>-96</v>
      </c>
      <c r="T599" s="27">
        <v>174</v>
      </c>
      <c r="U599" s="48">
        <v>39728.37232638889</v>
      </c>
    </row>
    <row r="600" spans="1:21" x14ac:dyDescent="0.2">
      <c r="B600" s="49" t="s">
        <v>418</v>
      </c>
      <c r="C600" s="27">
        <f>COUNT(C593:C599)</f>
        <v>7</v>
      </c>
      <c r="D600" s="27">
        <f t="shared" ref="D600" si="325">COUNT(D593:D599)</f>
        <v>7</v>
      </c>
      <c r="E600" s="27">
        <f t="shared" ref="E600" si="326">COUNT(E593:E599)</f>
        <v>7</v>
      </c>
      <c r="F600" s="27">
        <f t="shared" ref="F600" si="327">COUNT(F593:F599)</f>
        <v>7</v>
      </c>
      <c r="G600" s="27">
        <f t="shared" ref="G600" si="328">COUNT(G593:G599)</f>
        <v>7</v>
      </c>
      <c r="H600" s="27">
        <f t="shared" ref="H600" si="329">COUNT(H593:H599)</f>
        <v>7</v>
      </c>
      <c r="I600" s="27">
        <f t="shared" ref="I600" si="330">COUNT(I593:I599)</f>
        <v>7</v>
      </c>
      <c r="J600" s="27">
        <f t="shared" ref="J600" si="331">COUNT(J593:J599)</f>
        <v>7</v>
      </c>
      <c r="K600" s="27">
        <f t="shared" ref="K600" si="332">COUNT(K593:K599)</f>
        <v>7</v>
      </c>
      <c r="L600" s="27">
        <f t="shared" ref="L600" si="333">COUNT(L593:L599)</f>
        <v>7</v>
      </c>
      <c r="M600" s="27">
        <f t="shared" ref="M600" si="334">COUNT(M593:M599)</f>
        <v>7</v>
      </c>
      <c r="N600" s="27">
        <f t="shared" ref="N600" si="335">COUNT(N593:N599)</f>
        <v>7</v>
      </c>
      <c r="P600" s="27">
        <f>COUNT(P593:P599)</f>
        <v>7</v>
      </c>
      <c r="U600" s="48"/>
    </row>
    <row r="601" spans="1:21" x14ac:dyDescent="0.2">
      <c r="B601" s="49" t="s">
        <v>419</v>
      </c>
      <c r="C601" s="16">
        <f>AVERAGE(C593:C599)</f>
        <v>98.419868571428566</v>
      </c>
      <c r="D601" s="16">
        <f t="shared" ref="D601:N601" si="336">AVERAGE(D593:D599)</f>
        <v>37.063611428571434</v>
      </c>
      <c r="E601" s="16">
        <f t="shared" si="336"/>
        <v>3.3694285714285718E-2</v>
      </c>
      <c r="F601" s="16">
        <f t="shared" si="336"/>
        <v>0.3194014285714285</v>
      </c>
      <c r="G601" s="16">
        <f t="shared" si="336"/>
        <v>4.8272857142857138E-2</v>
      </c>
      <c r="H601" s="16">
        <f t="shared" si="336"/>
        <v>28.498862857142857</v>
      </c>
      <c r="I601" s="16">
        <f t="shared" si="336"/>
        <v>0.22206285714285715</v>
      </c>
      <c r="J601" s="16">
        <f t="shared" si="336"/>
        <v>31.473718571428574</v>
      </c>
      <c r="K601" s="16">
        <f t="shared" si="336"/>
        <v>0.59574142857142853</v>
      </c>
      <c r="L601" s="16">
        <f t="shared" si="336"/>
        <v>0.12149</v>
      </c>
      <c r="M601" s="16">
        <f t="shared" si="336"/>
        <v>3.1657142857142849E-2</v>
      </c>
      <c r="N601" s="16">
        <f t="shared" si="336"/>
        <v>1.1351428571428571E-2</v>
      </c>
      <c r="O601" s="16"/>
      <c r="P601" s="16">
        <f>AVERAGE(P593:P599)</f>
        <v>98.419868571428566</v>
      </c>
      <c r="U601" s="48"/>
    </row>
    <row r="602" spans="1:21" x14ac:dyDescent="0.2">
      <c r="B602" s="49" t="s">
        <v>787</v>
      </c>
      <c r="C602" s="16">
        <f t="shared" ref="C602:N602" si="337">STDEV(C593:C599)</f>
        <v>0.25189599959960635</v>
      </c>
      <c r="D602" s="16">
        <f t="shared" si="337"/>
        <v>8.551858149520819E-2</v>
      </c>
      <c r="E602" s="16">
        <f t="shared" si="337"/>
        <v>2.3382695779245854E-2</v>
      </c>
      <c r="F602" s="16">
        <f t="shared" si="337"/>
        <v>0.81164772774130234</v>
      </c>
      <c r="G602" s="16">
        <f t="shared" si="337"/>
        <v>4.5472001537314406E-2</v>
      </c>
      <c r="H602" s="16">
        <f t="shared" si="337"/>
        <v>0.32135676434529248</v>
      </c>
      <c r="I602" s="16">
        <f t="shared" si="337"/>
        <v>1.940370816303395E-2</v>
      </c>
      <c r="J602" s="16">
        <f t="shared" si="337"/>
        <v>0.99980747722463292</v>
      </c>
      <c r="K602" s="16">
        <f t="shared" si="337"/>
        <v>2.7366124697376877E-2</v>
      </c>
      <c r="L602" s="16">
        <f t="shared" si="337"/>
        <v>0.28937550679581259</v>
      </c>
      <c r="M602" s="16">
        <f t="shared" si="337"/>
        <v>5.9226975192695687E-2</v>
      </c>
      <c r="N602" s="16">
        <f t="shared" si="337"/>
        <v>2.7783194217950908E-2</v>
      </c>
      <c r="O602" s="16"/>
      <c r="P602" s="16">
        <f>STDEV(P593:P599)</f>
        <v>0.25189599959960635</v>
      </c>
      <c r="U602" s="48"/>
    </row>
    <row r="603" spans="1:21" x14ac:dyDescent="0.2">
      <c r="B603" s="49" t="s">
        <v>563</v>
      </c>
      <c r="C603" s="16"/>
      <c r="D603" s="16">
        <f t="shared" ref="D603:N603" si="338">D601/D$11</f>
        <v>0.61686016860596582</v>
      </c>
      <c r="E603" s="16">
        <f t="shared" si="338"/>
        <v>4.217120371555733E-4</v>
      </c>
      <c r="F603" s="16">
        <f t="shared" si="338"/>
        <v>3.1325757049286604E-3</v>
      </c>
      <c r="G603" s="16">
        <f t="shared" si="338"/>
        <v>3.1760506363474178E-4</v>
      </c>
      <c r="H603" s="16">
        <f t="shared" si="338"/>
        <v>0.39666375569468831</v>
      </c>
      <c r="I603" s="16">
        <f t="shared" si="338"/>
        <v>3.1304059232909178E-3</v>
      </c>
      <c r="J603" s="16">
        <f t="shared" si="338"/>
        <v>0.78090031290451101</v>
      </c>
      <c r="K603" s="16">
        <f t="shared" si="338"/>
        <v>7.9741160894268789E-3</v>
      </c>
      <c r="L603" s="16">
        <f t="shared" si="338"/>
        <v>2.1663926504206536E-3</v>
      </c>
      <c r="M603" s="16">
        <f t="shared" si="338"/>
        <v>5.1077257625159207E-4</v>
      </c>
      <c r="N603" s="16">
        <f t="shared" si="338"/>
        <v>1.2049913879359527E-4</v>
      </c>
      <c r="O603" s="16"/>
      <c r="P603" s="16">
        <f>SUM(D603:O603)</f>
        <v>1.8121983163890678</v>
      </c>
      <c r="Q603" s="28" t="s">
        <v>564</v>
      </c>
      <c r="U603" s="48"/>
    </row>
    <row r="604" spans="1:21" x14ac:dyDescent="0.2">
      <c r="B604" s="49" t="s">
        <v>565</v>
      </c>
      <c r="C604" s="16"/>
      <c r="D604" s="17">
        <f t="shared" ref="D604:N604" si="339">D603*D$9*D$7</f>
        <v>2.4674406744238633</v>
      </c>
      <c r="E604" s="17">
        <f t="shared" si="339"/>
        <v>1.6868481486222932E-3</v>
      </c>
      <c r="F604" s="17">
        <f t="shared" si="339"/>
        <v>1.8795454229571962E-2</v>
      </c>
      <c r="G604" s="17">
        <f t="shared" si="339"/>
        <v>1.9056303818084507E-3</v>
      </c>
      <c r="H604" s="17">
        <f t="shared" si="339"/>
        <v>0.79332751138937663</v>
      </c>
      <c r="I604" s="17">
        <f t="shared" si="339"/>
        <v>6.2608118465818357E-3</v>
      </c>
      <c r="J604" s="17">
        <f t="shared" si="339"/>
        <v>1.561800625809022</v>
      </c>
      <c r="K604" s="17">
        <f t="shared" si="339"/>
        <v>1.5948232178853758E-2</v>
      </c>
      <c r="L604" s="17">
        <f t="shared" si="339"/>
        <v>4.3327853008413072E-3</v>
      </c>
      <c r="M604" s="17">
        <f t="shared" si="339"/>
        <v>1.0215451525031841E-3</v>
      </c>
      <c r="N604" s="17">
        <f t="shared" si="339"/>
        <v>2.4099827758719054E-4</v>
      </c>
      <c r="O604" s="17"/>
      <c r="P604" s="16">
        <f>SUM(D604:O604)</f>
        <v>4.8727611171386318</v>
      </c>
      <c r="Q604" s="28" t="s">
        <v>564</v>
      </c>
      <c r="R604" s="27">
        <f>(2*Q605)/P604</f>
        <v>2.462669462246613</v>
      </c>
      <c r="S604" s="18" t="s">
        <v>566</v>
      </c>
      <c r="U604" s="48"/>
    </row>
    <row r="605" spans="1:21" x14ac:dyDescent="0.2">
      <c r="B605" s="49" t="s">
        <v>428</v>
      </c>
      <c r="D605" s="52">
        <f t="shared" ref="D605:N605" si="340">$R604*D603*D$7</f>
        <v>1.5191226997022089</v>
      </c>
      <c r="E605" s="52">
        <f t="shared" si="340"/>
        <v>1.0385373557648394E-3</v>
      </c>
      <c r="F605" s="52">
        <f t="shared" si="340"/>
        <v>1.5428997053406938E-2</v>
      </c>
      <c r="G605" s="52">
        <f t="shared" si="340"/>
        <v>1.5643125825363416E-3</v>
      </c>
      <c r="H605" s="52">
        <f t="shared" si="340"/>
        <v>0.97685171792935999</v>
      </c>
      <c r="I605" s="52">
        <f t="shared" si="340"/>
        <v>7.7091550717244568E-3</v>
      </c>
      <c r="J605" s="52">
        <f t="shared" si="340"/>
        <v>1.9230993536487639</v>
      </c>
      <c r="K605" s="52">
        <f t="shared" si="340"/>
        <v>1.9637612181840958E-2</v>
      </c>
      <c r="L605" s="52">
        <f t="shared" si="340"/>
        <v>5.3351090234264459E-3</v>
      </c>
      <c r="M605" s="52">
        <f t="shared" si="340"/>
        <v>2.5157280513756508E-3</v>
      </c>
      <c r="N605" s="52">
        <f t="shared" si="340"/>
        <v>5.9349909866800654E-4</v>
      </c>
      <c r="O605" s="52"/>
      <c r="P605" s="52">
        <f>SUM(D605:O605)</f>
        <v>4.472896721699076</v>
      </c>
      <c r="Q605" s="27">
        <v>6</v>
      </c>
      <c r="R605" s="28" t="s">
        <v>567</v>
      </c>
    </row>
    <row r="606" spans="1:21" s="53" customFormat="1" x14ac:dyDescent="0.2">
      <c r="C606" s="54" t="s">
        <v>689</v>
      </c>
      <c r="D606" s="62">
        <f>J605/(H605+I605+J605+K605)</f>
        <v>0.65695377085930218</v>
      </c>
      <c r="H606" s="54" t="s">
        <v>687</v>
      </c>
      <c r="I606" s="63">
        <f>L605/(SUM(H605:L605))</f>
        <v>1.8192215385592206E-3</v>
      </c>
      <c r="L606" s="54" t="s">
        <v>731</v>
      </c>
      <c r="M606" s="62">
        <f>SUM(H605:L605)</f>
        <v>2.9326329478551156</v>
      </c>
      <c r="U606" s="56"/>
    </row>
    <row r="607" spans="1:21" x14ac:dyDescent="0.2">
      <c r="B607" s="26" t="s">
        <v>550</v>
      </c>
    </row>
    <row r="608" spans="1:21" x14ac:dyDescent="0.2">
      <c r="A608" s="27" t="s">
        <v>241</v>
      </c>
      <c r="B608" s="28" t="s">
        <v>694</v>
      </c>
      <c r="C608" s="27">
        <v>98.854320000000001</v>
      </c>
      <c r="D608" s="27">
        <v>51.39432</v>
      </c>
      <c r="E608" s="27">
        <v>1.04382</v>
      </c>
      <c r="F608" s="27">
        <v>2.6825600000000001</v>
      </c>
      <c r="G608" s="27">
        <v>0.38773000000000002</v>
      </c>
      <c r="H608" s="27">
        <v>6.81548</v>
      </c>
      <c r="I608" s="27">
        <v>4.5740000000000003E-2</v>
      </c>
      <c r="J608" s="27">
        <v>16.339120000000001</v>
      </c>
      <c r="K608" s="27">
        <v>0.13589999999999999</v>
      </c>
      <c r="L608" s="27">
        <v>19.6416</v>
      </c>
      <c r="M608" s="27">
        <v>0.33945999999999998</v>
      </c>
      <c r="N608" s="27">
        <v>2.861E-2</v>
      </c>
      <c r="P608" s="27">
        <v>98.854320000000001</v>
      </c>
      <c r="Q608" s="27">
        <v>-13048</v>
      </c>
      <c r="R608" s="27">
        <v>4320</v>
      </c>
      <c r="S608" s="27">
        <v>-100</v>
      </c>
      <c r="T608" s="27">
        <v>177</v>
      </c>
      <c r="U608" s="48">
        <v>39728.381597222222</v>
      </c>
    </row>
    <row r="609" spans="1:21" x14ac:dyDescent="0.2">
      <c r="A609" s="27" t="s">
        <v>247</v>
      </c>
      <c r="B609" s="28" t="s">
        <v>695</v>
      </c>
      <c r="C609" s="27">
        <v>98.359070000000003</v>
      </c>
      <c r="D609" s="27">
        <v>52.370330000000003</v>
      </c>
      <c r="E609" s="27">
        <v>0.49889</v>
      </c>
      <c r="F609" s="27">
        <v>1.63916</v>
      </c>
      <c r="G609" s="27">
        <v>0.33071</v>
      </c>
      <c r="H609" s="27">
        <v>5.5307300000000001</v>
      </c>
      <c r="I609" s="27">
        <v>3.1850000000000003E-2</v>
      </c>
      <c r="J609" s="27">
        <v>15.39035</v>
      </c>
      <c r="K609" s="27">
        <v>8.9690000000000006E-2</v>
      </c>
      <c r="L609" s="27">
        <v>22.153040000000001</v>
      </c>
      <c r="M609" s="27">
        <v>0.30491000000000001</v>
      </c>
      <c r="N609" s="27">
        <v>1.9390000000000001E-2</v>
      </c>
      <c r="P609" s="27">
        <v>98.359070000000003</v>
      </c>
      <c r="Q609" s="27">
        <v>-13042</v>
      </c>
      <c r="R609" s="27">
        <v>4350</v>
      </c>
      <c r="S609" s="27">
        <v>-100</v>
      </c>
      <c r="T609" s="27">
        <v>182</v>
      </c>
      <c r="U609" s="48">
        <v>39728.396863425929</v>
      </c>
    </row>
    <row r="610" spans="1:21" x14ac:dyDescent="0.2">
      <c r="A610" s="27" t="s">
        <v>249</v>
      </c>
      <c r="B610" s="28" t="s">
        <v>695</v>
      </c>
      <c r="C610" s="27">
        <v>98.134780000000006</v>
      </c>
      <c r="D610" s="27">
        <v>52.584859999999999</v>
      </c>
      <c r="E610" s="27">
        <v>0.37226999999999999</v>
      </c>
      <c r="F610" s="27">
        <v>1.2440199999999999</v>
      </c>
      <c r="G610" s="27">
        <v>0.30859999999999999</v>
      </c>
      <c r="H610" s="27">
        <v>5.4863400000000002</v>
      </c>
      <c r="I610" s="27">
        <v>8.1670000000000006E-2</v>
      </c>
      <c r="J610" s="27">
        <v>15.548080000000001</v>
      </c>
      <c r="K610" s="27">
        <v>0.12203</v>
      </c>
      <c r="L610" s="27">
        <v>22.11739</v>
      </c>
      <c r="M610" s="27">
        <v>0.26696999999999999</v>
      </c>
      <c r="N610" s="27">
        <v>2.5400000000000002E-3</v>
      </c>
      <c r="P610" s="27">
        <v>98.134780000000006</v>
      </c>
      <c r="Q610" s="27">
        <v>-13045</v>
      </c>
      <c r="R610" s="27">
        <v>4353.5</v>
      </c>
      <c r="S610" s="27">
        <v>-100</v>
      </c>
      <c r="T610" s="27">
        <v>183</v>
      </c>
      <c r="U610" s="48">
        <v>39728.400034722225</v>
      </c>
    </row>
    <row r="611" spans="1:21" x14ac:dyDescent="0.2">
      <c r="B611" s="49" t="s">
        <v>418</v>
      </c>
      <c r="C611" s="27">
        <f t="shared" ref="C611:N611" si="341">COUNT(C608:C610)</f>
        <v>3</v>
      </c>
      <c r="D611" s="27">
        <f t="shared" si="341"/>
        <v>3</v>
      </c>
      <c r="E611" s="27">
        <f t="shared" si="341"/>
        <v>3</v>
      </c>
      <c r="F611" s="27">
        <f t="shared" si="341"/>
        <v>3</v>
      </c>
      <c r="G611" s="27">
        <f t="shared" si="341"/>
        <v>3</v>
      </c>
      <c r="H611" s="27">
        <f t="shared" si="341"/>
        <v>3</v>
      </c>
      <c r="I611" s="27">
        <f t="shared" si="341"/>
        <v>3</v>
      </c>
      <c r="J611" s="27">
        <f t="shared" si="341"/>
        <v>3</v>
      </c>
      <c r="K611" s="27">
        <f t="shared" si="341"/>
        <v>3</v>
      </c>
      <c r="L611" s="27">
        <f t="shared" si="341"/>
        <v>3</v>
      </c>
      <c r="M611" s="27">
        <f t="shared" si="341"/>
        <v>3</v>
      </c>
      <c r="N611" s="27">
        <f t="shared" si="341"/>
        <v>3</v>
      </c>
      <c r="P611" s="27">
        <f t="shared" ref="P611" si="342">COUNT(P608:P610)</f>
        <v>3</v>
      </c>
      <c r="U611" s="48"/>
    </row>
    <row r="612" spans="1:21" x14ac:dyDescent="0.2">
      <c r="B612" s="49" t="s">
        <v>419</v>
      </c>
      <c r="C612" s="16">
        <f t="shared" ref="C612:N612" si="343">AVERAGE(C608:C610)</f>
        <v>98.449389999999994</v>
      </c>
      <c r="D612" s="16">
        <f t="shared" si="343"/>
        <v>52.116503333333334</v>
      </c>
      <c r="E612" s="16">
        <f t="shared" si="343"/>
        <v>0.6383266666666666</v>
      </c>
      <c r="F612" s="16">
        <f t="shared" si="343"/>
        <v>1.8552466666666667</v>
      </c>
      <c r="G612" s="16">
        <f t="shared" si="343"/>
        <v>0.34234666666666663</v>
      </c>
      <c r="H612" s="16">
        <f t="shared" si="343"/>
        <v>5.9441833333333323</v>
      </c>
      <c r="I612" s="16">
        <f t="shared" si="343"/>
        <v>5.3086666666666671E-2</v>
      </c>
      <c r="J612" s="16">
        <f t="shared" si="343"/>
        <v>15.759183333333333</v>
      </c>
      <c r="K612" s="16">
        <f t="shared" si="343"/>
        <v>0.11587333333333334</v>
      </c>
      <c r="L612" s="16">
        <f t="shared" si="343"/>
        <v>21.304010000000002</v>
      </c>
      <c r="M612" s="16">
        <f t="shared" si="343"/>
        <v>0.30377999999999999</v>
      </c>
      <c r="N612" s="16">
        <f t="shared" si="343"/>
        <v>1.6846666666666666E-2</v>
      </c>
      <c r="O612" s="16"/>
      <c r="P612" s="16">
        <f t="shared" ref="P612" si="344">AVERAGE(P608:P610)</f>
        <v>98.449389999999994</v>
      </c>
      <c r="U612" s="48"/>
    </row>
    <row r="613" spans="1:21" x14ac:dyDescent="0.2">
      <c r="B613" s="49" t="s">
        <v>787</v>
      </c>
      <c r="C613" s="16">
        <f t="shared" ref="C613:N613" si="345">STDEV(C608:C610)</f>
        <v>0.36817486293879204</v>
      </c>
      <c r="D613" s="16">
        <f t="shared" si="345"/>
        <v>0.63456075787376998</v>
      </c>
      <c r="E613" s="16">
        <f t="shared" si="345"/>
        <v>0.35682879456867472</v>
      </c>
      <c r="F613" s="16">
        <f t="shared" si="345"/>
        <v>0.74321559357519795</v>
      </c>
      <c r="G613" s="16">
        <f t="shared" si="345"/>
        <v>4.0828277374061896E-2</v>
      </c>
      <c r="H613" s="16">
        <f t="shared" si="345"/>
        <v>0.75489140214560313</v>
      </c>
      <c r="I613" s="16">
        <f t="shared" si="345"/>
        <v>2.5709691428201412E-2</v>
      </c>
      <c r="J613" s="16">
        <f t="shared" si="345"/>
        <v>0.50839412981793364</v>
      </c>
      <c r="K613" s="16">
        <f t="shared" si="345"/>
        <v>2.3712221180929638E-2</v>
      </c>
      <c r="L613" s="16">
        <f t="shared" si="345"/>
        <v>1.4397996342199841</v>
      </c>
      <c r="M613" s="16">
        <f t="shared" si="345"/>
        <v>3.6258208725749259E-2</v>
      </c>
      <c r="N613" s="16">
        <f t="shared" si="345"/>
        <v>1.3219781894317821E-2</v>
      </c>
      <c r="O613" s="16"/>
      <c r="P613" s="16">
        <f>STDEV(P608:P610)</f>
        <v>0.36817486293879204</v>
      </c>
      <c r="U613" s="48"/>
    </row>
    <row r="614" spans="1:21" x14ac:dyDescent="0.2">
      <c r="A614" s="27" t="s">
        <v>240</v>
      </c>
      <c r="B614" s="28" t="s">
        <v>694</v>
      </c>
      <c r="C614" s="27">
        <v>99.429249999999996</v>
      </c>
      <c r="D614" s="27">
        <v>46.858020000000003</v>
      </c>
      <c r="E614" s="27">
        <v>1.9858</v>
      </c>
      <c r="F614" s="27">
        <v>4.2259200000000003</v>
      </c>
      <c r="G614" s="27">
        <v>1.00712</v>
      </c>
      <c r="H614" s="27">
        <v>11.61706</v>
      </c>
      <c r="I614" s="27">
        <v>0.13270999999999999</v>
      </c>
      <c r="J614" s="27">
        <v>14.51798</v>
      </c>
      <c r="K614" s="27">
        <v>0.15417</v>
      </c>
      <c r="L614" s="27">
        <v>18.567399999999999</v>
      </c>
      <c r="M614" s="27">
        <v>0.35849999999999999</v>
      </c>
      <c r="N614" s="27">
        <v>4.5799999999999999E-3</v>
      </c>
      <c r="P614" s="27">
        <v>99.429249999999996</v>
      </c>
      <c r="Q614" s="27">
        <v>-13049</v>
      </c>
      <c r="R614" s="27">
        <v>4314.5</v>
      </c>
      <c r="S614" s="27">
        <v>-100</v>
      </c>
      <c r="T614" s="27">
        <v>176</v>
      </c>
      <c r="U614" s="48">
        <v>39728.378599537034</v>
      </c>
    </row>
    <row r="615" spans="1:21" x14ac:dyDescent="0.2">
      <c r="A615" s="27" t="s">
        <v>250</v>
      </c>
      <c r="B615" s="28" t="s">
        <v>695</v>
      </c>
      <c r="C615" s="27">
        <v>98.751410000000007</v>
      </c>
      <c r="D615" s="27">
        <v>45.804870000000001</v>
      </c>
      <c r="E615" s="27">
        <v>0.81040000000000001</v>
      </c>
      <c r="F615" s="27">
        <v>2.0055000000000001</v>
      </c>
      <c r="G615" s="27">
        <v>0.35659000000000002</v>
      </c>
      <c r="H615" s="27">
        <v>15.06024</v>
      </c>
      <c r="I615" s="27">
        <v>0.10816000000000001</v>
      </c>
      <c r="J615" s="27">
        <v>24.002289999999999</v>
      </c>
      <c r="K615" s="27">
        <v>0.40499000000000002</v>
      </c>
      <c r="L615" s="27">
        <v>10.039619999999999</v>
      </c>
      <c r="M615" s="27">
        <v>0.15873999999999999</v>
      </c>
      <c r="N615" s="27">
        <v>1.0000000000000001E-5</v>
      </c>
      <c r="P615" s="27">
        <v>98.751410000000007</v>
      </c>
      <c r="Q615" s="27">
        <v>-13048</v>
      </c>
      <c r="R615" s="27">
        <v>4357</v>
      </c>
      <c r="S615" s="27">
        <v>-100</v>
      </c>
      <c r="T615" s="27">
        <v>184</v>
      </c>
      <c r="U615" s="48">
        <v>39728.403067129628</v>
      </c>
    </row>
    <row r="616" spans="1:21" x14ac:dyDescent="0.2">
      <c r="U616" s="48"/>
    </row>
    <row r="617" spans="1:21" s="37" customFormat="1" x14ac:dyDescent="0.2">
      <c r="B617" s="26" t="s">
        <v>680</v>
      </c>
      <c r="C617" s="46" t="s">
        <v>414</v>
      </c>
      <c r="D617" s="46" t="s">
        <v>4</v>
      </c>
      <c r="E617" s="46" t="s">
        <v>7</v>
      </c>
      <c r="F617" s="46" t="s">
        <v>3</v>
      </c>
      <c r="G617" s="46" t="s">
        <v>8</v>
      </c>
      <c r="H617" s="46" t="s">
        <v>10</v>
      </c>
      <c r="I617" s="46" t="s">
        <v>9</v>
      </c>
      <c r="J617" s="46" t="s">
        <v>2</v>
      </c>
      <c r="K617" s="46" t="s">
        <v>11</v>
      </c>
      <c r="L617" s="46" t="s">
        <v>6</v>
      </c>
      <c r="M617" s="46" t="s">
        <v>1</v>
      </c>
      <c r="N617" s="46" t="s">
        <v>5</v>
      </c>
      <c r="O617" s="46" t="s">
        <v>485</v>
      </c>
      <c r="P617" s="46" t="s">
        <v>12</v>
      </c>
      <c r="Q617" s="46" t="s">
        <v>13</v>
      </c>
      <c r="R617" s="46" t="s">
        <v>14</v>
      </c>
      <c r="S617" s="46" t="s">
        <v>15</v>
      </c>
      <c r="T617" s="46" t="s">
        <v>21</v>
      </c>
      <c r="U617" s="47" t="s">
        <v>22</v>
      </c>
    </row>
    <row r="618" spans="1:21" x14ac:dyDescent="0.2">
      <c r="A618" s="27" t="s">
        <v>253</v>
      </c>
      <c r="B618" s="28" t="s">
        <v>696</v>
      </c>
      <c r="C618" s="27">
        <v>98.658100000000005</v>
      </c>
      <c r="D618" s="27">
        <v>37.246810000000004</v>
      </c>
      <c r="E618" s="27">
        <v>0.01</v>
      </c>
      <c r="F618" s="27">
        <v>0</v>
      </c>
      <c r="G618" s="27">
        <v>1.0959999999999999E-2</v>
      </c>
      <c r="H618" s="27">
        <v>28.675329999999999</v>
      </c>
      <c r="I618" s="27">
        <v>0.20416999999999999</v>
      </c>
      <c r="J618" s="27">
        <v>31.919450000000001</v>
      </c>
      <c r="K618" s="27">
        <v>0.57084000000000001</v>
      </c>
      <c r="L618" s="27">
        <v>1.72E-2</v>
      </c>
      <c r="M618" s="27">
        <v>3.31E-3</v>
      </c>
      <c r="N618" s="27">
        <v>0</v>
      </c>
      <c r="P618" s="27">
        <v>98.658100000000005</v>
      </c>
      <c r="Q618" s="27">
        <v>-12559.5</v>
      </c>
      <c r="R618" s="27">
        <v>4541.5</v>
      </c>
      <c r="S618" s="27">
        <v>-100</v>
      </c>
      <c r="T618" s="27">
        <v>186</v>
      </c>
      <c r="U618" s="48">
        <v>39728.409305555557</v>
      </c>
    </row>
    <row r="619" spans="1:21" x14ac:dyDescent="0.2">
      <c r="A619" s="27" t="s">
        <v>254</v>
      </c>
      <c r="B619" s="28" t="s">
        <v>696</v>
      </c>
      <c r="C619" s="27">
        <v>98.464849999999998</v>
      </c>
      <c r="D619" s="27">
        <v>37.394219999999997</v>
      </c>
      <c r="E619" s="27">
        <v>1.285E-2</v>
      </c>
      <c r="F619" s="27">
        <v>0</v>
      </c>
      <c r="G619" s="27">
        <v>1.448E-2</v>
      </c>
      <c r="H619" s="27">
        <v>28.520610000000001</v>
      </c>
      <c r="I619" s="27">
        <v>0.23555999999999999</v>
      </c>
      <c r="J619" s="27">
        <v>31.780950000000001</v>
      </c>
      <c r="K619" s="27">
        <v>0.48531000000000002</v>
      </c>
      <c r="L619" s="27">
        <v>3.14E-3</v>
      </c>
      <c r="M619" s="27">
        <v>1.47E-2</v>
      </c>
      <c r="N619" s="27">
        <v>3.0300000000000001E-3</v>
      </c>
      <c r="P619" s="27">
        <v>98.464849999999998</v>
      </c>
      <c r="Q619" s="27">
        <v>-12574</v>
      </c>
      <c r="R619" s="27">
        <v>4530</v>
      </c>
      <c r="S619" s="27">
        <v>-100</v>
      </c>
      <c r="T619" s="27">
        <v>187</v>
      </c>
      <c r="U619" s="48">
        <v>39728.412314814814</v>
      </c>
    </row>
    <row r="620" spans="1:21" x14ac:dyDescent="0.2">
      <c r="A620" s="27" t="s">
        <v>255</v>
      </c>
      <c r="B620" s="28" t="s">
        <v>696</v>
      </c>
      <c r="C620" s="27">
        <v>98.887249999999995</v>
      </c>
      <c r="D620" s="27">
        <v>37.190669999999997</v>
      </c>
      <c r="E620" s="27">
        <v>9.6820000000000003E-2</v>
      </c>
      <c r="F620" s="27">
        <v>6.0000000000000001E-3</v>
      </c>
      <c r="G620" s="27">
        <v>1.8610000000000002E-2</v>
      </c>
      <c r="H620" s="27">
        <v>28.908950000000001</v>
      </c>
      <c r="I620" s="27">
        <v>0.22907</v>
      </c>
      <c r="J620" s="27">
        <v>31.822890000000001</v>
      </c>
      <c r="K620" s="27">
        <v>0.57033</v>
      </c>
      <c r="L620" s="27">
        <v>3.508E-2</v>
      </c>
      <c r="M620" s="27">
        <v>6.0400000000000002E-3</v>
      </c>
      <c r="N620" s="27">
        <v>2.8E-3</v>
      </c>
      <c r="P620" s="27">
        <v>98.887249999999995</v>
      </c>
      <c r="Q620" s="27">
        <v>-12588.5</v>
      </c>
      <c r="R620" s="27">
        <v>4518.5</v>
      </c>
      <c r="S620" s="27">
        <v>-100</v>
      </c>
      <c r="T620" s="27">
        <v>188</v>
      </c>
      <c r="U620" s="48">
        <v>39728.415324074071</v>
      </c>
    </row>
    <row r="621" spans="1:21" x14ac:dyDescent="0.2">
      <c r="A621" s="27" t="s">
        <v>256</v>
      </c>
      <c r="B621" s="28" t="s">
        <v>696</v>
      </c>
      <c r="C621" s="27">
        <v>98.850300000000004</v>
      </c>
      <c r="D621" s="27">
        <v>37.424680000000002</v>
      </c>
      <c r="E621" s="27">
        <v>2.69E-2</v>
      </c>
      <c r="F621" s="27">
        <v>0</v>
      </c>
      <c r="G621" s="27">
        <v>5.7000000000000002E-3</v>
      </c>
      <c r="H621" s="27">
        <v>28.235150000000001</v>
      </c>
      <c r="I621" s="27">
        <v>0.23549</v>
      </c>
      <c r="J621" s="27">
        <v>32.215310000000002</v>
      </c>
      <c r="K621" s="27">
        <v>0.59848000000000001</v>
      </c>
      <c r="L621" s="27">
        <v>0.10858</v>
      </c>
      <c r="M621" s="27">
        <v>0</v>
      </c>
      <c r="N621" s="27">
        <v>0</v>
      </c>
      <c r="P621" s="27">
        <v>98.850300000000004</v>
      </c>
      <c r="Q621" s="27">
        <v>-12603</v>
      </c>
      <c r="R621" s="27">
        <v>4507</v>
      </c>
      <c r="S621" s="27">
        <v>-100</v>
      </c>
      <c r="T621" s="27">
        <v>189</v>
      </c>
      <c r="U621" s="48">
        <v>39728.418344907404</v>
      </c>
    </row>
    <row r="622" spans="1:21" x14ac:dyDescent="0.2">
      <c r="A622" s="27" t="s">
        <v>242</v>
      </c>
      <c r="B622" s="28" t="s">
        <v>697</v>
      </c>
      <c r="C622" s="27">
        <v>98.978650000000002</v>
      </c>
      <c r="D622" s="27">
        <v>38.134149999999998</v>
      </c>
      <c r="E622" s="27">
        <v>7.9100000000000004E-2</v>
      </c>
      <c r="F622" s="27">
        <v>8.4809999999999997E-2</v>
      </c>
      <c r="G622" s="27">
        <v>5.355E-2</v>
      </c>
      <c r="H622" s="27">
        <v>26.4755</v>
      </c>
      <c r="I622" s="27">
        <v>0.23569000000000001</v>
      </c>
      <c r="J622" s="27">
        <v>31.795190000000002</v>
      </c>
      <c r="K622" s="27">
        <v>0.74417</v>
      </c>
      <c r="L622" s="27">
        <v>1.34076</v>
      </c>
      <c r="M622" s="27">
        <v>2.8240000000000001E-2</v>
      </c>
      <c r="N622" s="27">
        <v>7.4999999999999997E-3</v>
      </c>
      <c r="P622" s="27">
        <v>98.978650000000002</v>
      </c>
      <c r="Q622" s="27">
        <v>-13060</v>
      </c>
      <c r="R622" s="27">
        <v>4336</v>
      </c>
      <c r="S622" s="27">
        <v>-100</v>
      </c>
      <c r="T622" s="27">
        <v>178</v>
      </c>
      <c r="U622" s="48">
        <v>39728.384629629632</v>
      </c>
    </row>
    <row r="623" spans="1:21" x14ac:dyDescent="0.2">
      <c r="A623" s="27" t="s">
        <v>244</v>
      </c>
      <c r="B623" s="28" t="s">
        <v>697</v>
      </c>
      <c r="C623" s="27">
        <v>98.171790000000001</v>
      </c>
      <c r="D623" s="27">
        <v>37.298560000000002</v>
      </c>
      <c r="E623" s="27">
        <v>0.15304999999999999</v>
      </c>
      <c r="F623" s="27">
        <v>0.10416</v>
      </c>
      <c r="G623" s="27">
        <v>7.5520000000000004E-2</v>
      </c>
      <c r="H623" s="27">
        <v>26.867699999999999</v>
      </c>
      <c r="I623" s="27">
        <v>0.24512999999999999</v>
      </c>
      <c r="J623" s="27">
        <v>32.321849999999998</v>
      </c>
      <c r="K623" s="27">
        <v>0.77000999999999997</v>
      </c>
      <c r="L623" s="27">
        <v>0.29592000000000002</v>
      </c>
      <c r="M623" s="27">
        <v>2.4879999999999999E-2</v>
      </c>
      <c r="N623" s="27">
        <v>1.5010000000000001E-2</v>
      </c>
      <c r="P623" s="27">
        <v>98.171790000000001</v>
      </c>
      <c r="Q623" s="27">
        <v>-13060</v>
      </c>
      <c r="R623" s="27">
        <v>4326</v>
      </c>
      <c r="S623" s="27">
        <v>-100</v>
      </c>
      <c r="T623" s="27">
        <v>179</v>
      </c>
      <c r="U623" s="48">
        <v>39728.387812499997</v>
      </c>
    </row>
    <row r="624" spans="1:21" x14ac:dyDescent="0.2">
      <c r="A624" s="27" t="s">
        <v>245</v>
      </c>
      <c r="B624" s="28" t="s">
        <v>697</v>
      </c>
      <c r="C624" s="27">
        <v>98.570710000000005</v>
      </c>
      <c r="D624" s="27">
        <v>37.853969999999997</v>
      </c>
      <c r="E624" s="27">
        <v>4.2479999999999997E-2</v>
      </c>
      <c r="F624" s="27">
        <v>8.2000000000000007E-3</v>
      </c>
      <c r="G624" s="27">
        <v>3.3759999999999998E-2</v>
      </c>
      <c r="H624" s="27">
        <v>26.529779999999999</v>
      </c>
      <c r="I624" s="27">
        <v>0.26258999999999999</v>
      </c>
      <c r="J624" s="27">
        <v>32.687809999999999</v>
      </c>
      <c r="K624" s="27">
        <v>0.75926000000000005</v>
      </c>
      <c r="L624" s="27">
        <v>0.38069999999999998</v>
      </c>
      <c r="M624" s="27">
        <v>1.145E-2</v>
      </c>
      <c r="N624" s="27">
        <v>6.9999999999999999E-4</v>
      </c>
      <c r="P624" s="27">
        <v>98.570710000000005</v>
      </c>
      <c r="Q624" s="27">
        <v>-13060</v>
      </c>
      <c r="R624" s="27">
        <v>4316</v>
      </c>
      <c r="S624" s="27">
        <v>-100</v>
      </c>
      <c r="T624" s="27">
        <v>180</v>
      </c>
      <c r="U624" s="48">
        <v>39728.390821759262</v>
      </c>
    </row>
    <row r="625" spans="1:21" x14ac:dyDescent="0.2">
      <c r="A625" s="27" t="s">
        <v>246</v>
      </c>
      <c r="B625" s="28" t="s">
        <v>697</v>
      </c>
      <c r="C625" s="27">
        <v>99.344539999999995</v>
      </c>
      <c r="D625" s="27">
        <v>37.623339999999999</v>
      </c>
      <c r="E625" s="27">
        <v>0.33474999999999999</v>
      </c>
      <c r="F625" s="27">
        <v>0.20677000000000001</v>
      </c>
      <c r="G625" s="27">
        <v>0.34581000000000001</v>
      </c>
      <c r="H625" s="27">
        <v>27.069890000000001</v>
      </c>
      <c r="I625" s="27">
        <v>0.2283</v>
      </c>
      <c r="J625" s="27">
        <v>31.08446</v>
      </c>
      <c r="K625" s="27">
        <v>0.73977000000000004</v>
      </c>
      <c r="L625" s="27">
        <v>1.7002299999999999</v>
      </c>
      <c r="M625" s="27">
        <v>3.0400000000000002E-3</v>
      </c>
      <c r="N625" s="27">
        <v>8.1799999999999998E-3</v>
      </c>
      <c r="P625" s="27">
        <v>99.344539999999995</v>
      </c>
      <c r="Q625" s="27">
        <v>-13060</v>
      </c>
      <c r="R625" s="27">
        <v>4306</v>
      </c>
      <c r="S625" s="27">
        <v>-100</v>
      </c>
      <c r="T625" s="27">
        <v>181</v>
      </c>
      <c r="U625" s="48">
        <v>39728.393819444442</v>
      </c>
    </row>
    <row r="626" spans="1:21" x14ac:dyDescent="0.2">
      <c r="B626" s="49" t="s">
        <v>418</v>
      </c>
      <c r="C626" s="27">
        <f t="shared" ref="C626:N626" si="346">COUNT(C618:C625)</f>
        <v>8</v>
      </c>
      <c r="D626" s="27">
        <f t="shared" si="346"/>
        <v>8</v>
      </c>
      <c r="E626" s="27">
        <f t="shared" si="346"/>
        <v>8</v>
      </c>
      <c r="F626" s="27">
        <f t="shared" si="346"/>
        <v>8</v>
      </c>
      <c r="G626" s="27">
        <f t="shared" si="346"/>
        <v>8</v>
      </c>
      <c r="H626" s="27">
        <f t="shared" si="346"/>
        <v>8</v>
      </c>
      <c r="I626" s="27">
        <f t="shared" si="346"/>
        <v>8</v>
      </c>
      <c r="J626" s="27">
        <f t="shared" si="346"/>
        <v>8</v>
      </c>
      <c r="K626" s="27">
        <f t="shared" si="346"/>
        <v>8</v>
      </c>
      <c r="L626" s="27">
        <f t="shared" si="346"/>
        <v>8</v>
      </c>
      <c r="M626" s="27">
        <f t="shared" si="346"/>
        <v>8</v>
      </c>
      <c r="N626" s="27">
        <f t="shared" si="346"/>
        <v>8</v>
      </c>
      <c r="P626" s="27">
        <f>COUNT(P618:P625)</f>
        <v>8</v>
      </c>
      <c r="U626" s="48"/>
    </row>
    <row r="627" spans="1:21" x14ac:dyDescent="0.2">
      <c r="B627" s="49" t="s">
        <v>419</v>
      </c>
      <c r="C627" s="16">
        <f t="shared" ref="C627:N627" si="347">AVERAGE(C618:C625)</f>
        <v>98.740773749999988</v>
      </c>
      <c r="D627" s="16">
        <f t="shared" si="347"/>
        <v>37.520800000000001</v>
      </c>
      <c r="E627" s="16">
        <f t="shared" si="347"/>
        <v>9.4493750000000001E-2</v>
      </c>
      <c r="F627" s="16">
        <f t="shared" si="347"/>
        <v>5.1242500000000003E-2</v>
      </c>
      <c r="G627" s="16">
        <f t="shared" si="347"/>
        <v>6.9798749999999993E-2</v>
      </c>
      <c r="H627" s="16">
        <f t="shared" si="347"/>
        <v>27.660363750000002</v>
      </c>
      <c r="I627" s="16">
        <f t="shared" si="347"/>
        <v>0.23449999999999999</v>
      </c>
      <c r="J627" s="16">
        <f t="shared" si="347"/>
        <v>31.953488750000002</v>
      </c>
      <c r="K627" s="16">
        <f t="shared" si="347"/>
        <v>0.65477125000000003</v>
      </c>
      <c r="L627" s="16">
        <f t="shared" si="347"/>
        <v>0.48520124999999997</v>
      </c>
      <c r="M627" s="16">
        <f t="shared" si="347"/>
        <v>1.1457500000000001E-2</v>
      </c>
      <c r="N627" s="16">
        <f t="shared" si="347"/>
        <v>4.6525000000000004E-3</v>
      </c>
      <c r="O627" s="16"/>
      <c r="P627" s="16">
        <f>AVERAGE(P618:P625)</f>
        <v>98.740773749999988</v>
      </c>
      <c r="U627" s="48"/>
    </row>
    <row r="628" spans="1:21" x14ac:dyDescent="0.2">
      <c r="B628" s="49" t="s">
        <v>787</v>
      </c>
      <c r="C628" s="16">
        <f t="shared" ref="C628:N628" si="348">STDEV(C618:C625)</f>
        <v>0.3566116610919845</v>
      </c>
      <c r="D628" s="16">
        <f t="shared" si="348"/>
        <v>0.32872555387652452</v>
      </c>
      <c r="E628" s="16">
        <f t="shared" si="348"/>
        <v>0.1085446057010007</v>
      </c>
      <c r="F628" s="16">
        <f t="shared" si="348"/>
        <v>7.5491498244125849E-2</v>
      </c>
      <c r="G628" s="16">
        <f t="shared" si="348"/>
        <v>0.11403561892640639</v>
      </c>
      <c r="H628" s="16">
        <f t="shared" si="348"/>
        <v>1.022505588387628</v>
      </c>
      <c r="I628" s="16">
        <f t="shared" si="348"/>
        <v>1.6446443818823396E-2</v>
      </c>
      <c r="J628" s="16">
        <f t="shared" si="348"/>
        <v>0.47384774958200249</v>
      </c>
      <c r="K628" s="16">
        <f t="shared" si="348"/>
        <v>0.11050235413620287</v>
      </c>
      <c r="L628" s="16">
        <f t="shared" si="348"/>
        <v>0.66018227626786097</v>
      </c>
      <c r="M628" s="16">
        <f t="shared" si="348"/>
        <v>1.04893779605847E-2</v>
      </c>
      <c r="N628" s="16">
        <f t="shared" si="348"/>
        <v>5.2482289529761509E-3</v>
      </c>
      <c r="O628" s="16"/>
      <c r="P628" s="16">
        <f>STDEV(P618:P625)</f>
        <v>0.3566116610919845</v>
      </c>
      <c r="U628" s="48"/>
    </row>
    <row r="629" spans="1:21" x14ac:dyDescent="0.2">
      <c r="B629" s="49" t="s">
        <v>563</v>
      </c>
      <c r="C629" s="16"/>
      <c r="D629" s="16">
        <f>D627/D$11</f>
        <v>0.6244692873179849</v>
      </c>
      <c r="E629" s="16">
        <f t="shared" ref="E629:N629" si="349">E627/E$11</f>
        <v>1.1826679499566952E-3</v>
      </c>
      <c r="F629" s="16">
        <f t="shared" si="349"/>
        <v>5.0256822982214439E-4</v>
      </c>
      <c r="G629" s="16">
        <f t="shared" si="349"/>
        <v>4.5923191100478837E-4</v>
      </c>
      <c r="H629" s="16">
        <f t="shared" si="349"/>
        <v>0.3849930372294228</v>
      </c>
      <c r="I629" s="16">
        <f t="shared" si="349"/>
        <v>3.3057315323087679E-3</v>
      </c>
      <c r="J629" s="16">
        <f t="shared" si="349"/>
        <v>0.79280398045870926</v>
      </c>
      <c r="K629" s="16">
        <f t="shared" si="349"/>
        <v>8.7642418490845864E-3</v>
      </c>
      <c r="L629" s="16">
        <f t="shared" si="349"/>
        <v>8.6520406780386371E-3</v>
      </c>
      <c r="M629" s="16">
        <f t="shared" si="349"/>
        <v>1.8486118026542564E-4</v>
      </c>
      <c r="N629" s="16">
        <f t="shared" si="349"/>
        <v>4.93878140279438E-5</v>
      </c>
      <c r="O629" s="16"/>
      <c r="P629" s="16">
        <f>SUM(D629:O629)</f>
        <v>1.8253670361506262</v>
      </c>
      <c r="Q629" s="28" t="s">
        <v>564</v>
      </c>
      <c r="U629" s="48"/>
    </row>
    <row r="630" spans="1:21" x14ac:dyDescent="0.2">
      <c r="B630" s="49" t="s">
        <v>565</v>
      </c>
      <c r="C630" s="16"/>
      <c r="D630" s="17">
        <f t="shared" ref="D630:N630" si="350">D629*D$9*D$7</f>
        <v>2.4978771492719396</v>
      </c>
      <c r="E630" s="17">
        <f t="shared" si="350"/>
        <v>4.7306717998267809E-3</v>
      </c>
      <c r="F630" s="17">
        <f t="shared" si="350"/>
        <v>3.0154093789328661E-3</v>
      </c>
      <c r="G630" s="17">
        <f t="shared" si="350"/>
        <v>2.7553914660287302E-3</v>
      </c>
      <c r="H630" s="17">
        <f t="shared" si="350"/>
        <v>0.76998607445884559</v>
      </c>
      <c r="I630" s="17">
        <f t="shared" si="350"/>
        <v>6.6114630646175359E-3</v>
      </c>
      <c r="J630" s="17">
        <f t="shared" si="350"/>
        <v>1.5856079609174185</v>
      </c>
      <c r="K630" s="17">
        <f t="shared" si="350"/>
        <v>1.7528483698169173E-2</v>
      </c>
      <c r="L630" s="17">
        <f t="shared" si="350"/>
        <v>1.7304081356077274E-2</v>
      </c>
      <c r="M630" s="17">
        <f t="shared" si="350"/>
        <v>3.6972236053085128E-4</v>
      </c>
      <c r="N630" s="17">
        <f t="shared" si="350"/>
        <v>9.87756280558876E-5</v>
      </c>
      <c r="O630" s="17"/>
      <c r="P630" s="16">
        <f>SUM(D630:O630)</f>
        <v>4.905885183400442</v>
      </c>
      <c r="Q630" s="28" t="s">
        <v>564</v>
      </c>
      <c r="R630" s="27">
        <f>(2*Q631)/P630</f>
        <v>1.6306945028124196</v>
      </c>
      <c r="S630" s="18" t="s">
        <v>566</v>
      </c>
      <c r="U630" s="48"/>
    </row>
    <row r="631" spans="1:21" x14ac:dyDescent="0.2">
      <c r="B631" s="49" t="s">
        <v>428</v>
      </c>
      <c r="D631" s="52">
        <f t="shared" ref="D631:N631" si="351">$R630*D629*D$7</f>
        <v>1.0183186340046273</v>
      </c>
      <c r="E631" s="52">
        <f t="shared" si="351"/>
        <v>1.9285701246468166E-3</v>
      </c>
      <c r="F631" s="52">
        <f t="shared" si="351"/>
        <v>1.6390704993182791E-3</v>
      </c>
      <c r="G631" s="52">
        <f t="shared" si="351"/>
        <v>1.4977339055831014E-3</v>
      </c>
      <c r="H631" s="52">
        <f t="shared" si="351"/>
        <v>0.627806029431077</v>
      </c>
      <c r="I631" s="52">
        <f t="shared" si="351"/>
        <v>5.3906382375095846E-3</v>
      </c>
      <c r="J631" s="52">
        <f t="shared" si="351"/>
        <v>1.292821092741822</v>
      </c>
      <c r="K631" s="52">
        <f t="shared" si="351"/>
        <v>1.429180100462079E-2</v>
      </c>
      <c r="L631" s="52">
        <f t="shared" si="351"/>
        <v>1.4108835171787045E-2</v>
      </c>
      <c r="M631" s="52">
        <f t="shared" si="351"/>
        <v>6.0290422088449063E-4</v>
      </c>
      <c r="N631" s="52">
        <f t="shared" si="351"/>
        <v>1.6107287368258012E-4</v>
      </c>
      <c r="O631" s="52"/>
      <c r="P631" s="52">
        <f>SUM(D631:O631)</f>
        <v>2.978566382215559</v>
      </c>
      <c r="Q631" s="27">
        <v>4</v>
      </c>
      <c r="R631" s="28" t="s">
        <v>567</v>
      </c>
    </row>
    <row r="632" spans="1:21" s="53" customFormat="1" x14ac:dyDescent="0.2">
      <c r="C632" s="54" t="s">
        <v>429</v>
      </c>
      <c r="D632" s="55">
        <f>J631/(SUM(H631:L631))</f>
        <v>0.66148635061949701</v>
      </c>
      <c r="F632" s="54"/>
      <c r="G632" s="54" t="s">
        <v>681</v>
      </c>
      <c r="H632" s="62">
        <f>J631+H631+I631+L631+G631</f>
        <v>1.9416243294877786</v>
      </c>
      <c r="J632" s="54"/>
      <c r="K632" s="55"/>
      <c r="U632" s="56"/>
    </row>
    <row r="633" spans="1:21" s="58" customFormat="1" ht="10.8" thickBot="1" x14ac:dyDescent="0.25">
      <c r="B633" s="59"/>
      <c r="U633" s="60"/>
    </row>
    <row r="634" spans="1:21" x14ac:dyDescent="0.2">
      <c r="A634" s="26" t="s">
        <v>634</v>
      </c>
      <c r="B634" s="49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U634" s="48"/>
    </row>
    <row r="635" spans="1:21" s="37" customFormat="1" x14ac:dyDescent="0.2">
      <c r="B635" s="26" t="s">
        <v>688</v>
      </c>
      <c r="C635" s="46" t="s">
        <v>414</v>
      </c>
      <c r="D635" s="46" t="s">
        <v>4</v>
      </c>
      <c r="E635" s="46" t="s">
        <v>7</v>
      </c>
      <c r="F635" s="46" t="s">
        <v>3</v>
      </c>
      <c r="G635" s="46" t="s">
        <v>8</v>
      </c>
      <c r="H635" s="46" t="s">
        <v>10</v>
      </c>
      <c r="I635" s="46" t="s">
        <v>9</v>
      </c>
      <c r="J635" s="46" t="s">
        <v>2</v>
      </c>
      <c r="K635" s="46" t="s">
        <v>11</v>
      </c>
      <c r="L635" s="46" t="s">
        <v>6</v>
      </c>
      <c r="M635" s="46" t="s">
        <v>1</v>
      </c>
      <c r="N635" s="46" t="s">
        <v>5</v>
      </c>
      <c r="O635" s="46" t="s">
        <v>485</v>
      </c>
      <c r="P635" s="46" t="s">
        <v>12</v>
      </c>
      <c r="Q635" s="46" t="s">
        <v>13</v>
      </c>
      <c r="R635" s="46" t="s">
        <v>14</v>
      </c>
      <c r="S635" s="46" t="s">
        <v>15</v>
      </c>
      <c r="T635" s="46" t="s">
        <v>21</v>
      </c>
      <c r="U635" s="47" t="s">
        <v>22</v>
      </c>
    </row>
    <row r="636" spans="1:21" x14ac:dyDescent="0.2">
      <c r="A636" s="27" t="s">
        <v>267</v>
      </c>
      <c r="B636" s="28" t="s">
        <v>698</v>
      </c>
      <c r="C636" s="27">
        <v>97.21172</v>
      </c>
      <c r="D636" s="27">
        <v>50.96828</v>
      </c>
      <c r="E636" s="27">
        <v>2.4930000000000001E-2</v>
      </c>
      <c r="F636" s="27">
        <v>0.2329</v>
      </c>
      <c r="G636" s="27">
        <v>7.9799999999999992E-3</v>
      </c>
      <c r="H636" s="27">
        <v>13.16323</v>
      </c>
      <c r="I636" s="27">
        <v>0.11697</v>
      </c>
      <c r="J636" s="27">
        <v>9.7773800000000008</v>
      </c>
      <c r="K636" s="27">
        <v>1.8699999999999999E-3</v>
      </c>
      <c r="L636" s="27">
        <v>22.827310000000001</v>
      </c>
      <c r="M636" s="27">
        <v>8.8400000000000006E-2</v>
      </c>
      <c r="N636" s="27">
        <v>2.48E-3</v>
      </c>
      <c r="P636" s="27">
        <v>97.21172</v>
      </c>
      <c r="Q636" s="27">
        <v>-7595</v>
      </c>
      <c r="R636" s="27">
        <v>-1685</v>
      </c>
      <c r="S636" s="27">
        <v>-77</v>
      </c>
      <c r="T636" s="27">
        <v>198</v>
      </c>
      <c r="U636" s="48">
        <v>39728.445937500001</v>
      </c>
    </row>
    <row r="637" spans="1:21" x14ac:dyDescent="0.2">
      <c r="A637" s="27" t="s">
        <v>269</v>
      </c>
      <c r="B637" s="28" t="s">
        <v>698</v>
      </c>
      <c r="C637" s="27">
        <v>97.659149999999997</v>
      </c>
      <c r="D637" s="27">
        <v>51.429090000000002</v>
      </c>
      <c r="E637" s="27">
        <v>7.7299999999999999E-3</v>
      </c>
      <c r="F637" s="27">
        <v>3.3899999999999998E-3</v>
      </c>
      <c r="G637" s="27">
        <v>0</v>
      </c>
      <c r="H637" s="27">
        <v>13.026529999999999</v>
      </c>
      <c r="I637" s="27">
        <v>0.18339</v>
      </c>
      <c r="J637" s="27">
        <v>9.6731700000000007</v>
      </c>
      <c r="K637" s="27">
        <v>0</v>
      </c>
      <c r="L637" s="27">
        <v>23.304649999999999</v>
      </c>
      <c r="M637" s="27">
        <v>3.1199999999999999E-2</v>
      </c>
      <c r="N637" s="27">
        <v>0</v>
      </c>
      <c r="P637" s="27">
        <v>97.659149999999997</v>
      </c>
      <c r="Q637" s="27">
        <v>-7604.6</v>
      </c>
      <c r="R637" s="27">
        <v>-1684.6</v>
      </c>
      <c r="S637" s="27">
        <v>-77</v>
      </c>
      <c r="T637" s="27">
        <v>199</v>
      </c>
      <c r="U637" s="48">
        <v>39728.449131944442</v>
      </c>
    </row>
    <row r="638" spans="1:21" x14ac:dyDescent="0.2">
      <c r="A638" s="27" t="s">
        <v>270</v>
      </c>
      <c r="B638" s="28" t="s">
        <v>698</v>
      </c>
      <c r="C638" s="27">
        <v>97.710290000000001</v>
      </c>
      <c r="D638" s="27">
        <v>51.51717</v>
      </c>
      <c r="E638" s="27">
        <v>2.1129999999999999E-2</v>
      </c>
      <c r="F638" s="27">
        <v>0</v>
      </c>
      <c r="G638" s="27">
        <v>0</v>
      </c>
      <c r="H638" s="27">
        <v>13.28472</v>
      </c>
      <c r="I638" s="27">
        <v>0.11612</v>
      </c>
      <c r="J638" s="27">
        <v>9.6007599999999993</v>
      </c>
      <c r="K638" s="27">
        <v>0</v>
      </c>
      <c r="L638" s="27">
        <v>23.146329999999999</v>
      </c>
      <c r="M638" s="27">
        <v>2.4060000000000002E-2</v>
      </c>
      <c r="N638" s="27">
        <v>0</v>
      </c>
      <c r="P638" s="27">
        <v>97.710290000000001</v>
      </c>
      <c r="Q638" s="27">
        <v>-7614.2</v>
      </c>
      <c r="R638" s="27">
        <v>-1684.2</v>
      </c>
      <c r="S638" s="27">
        <v>-77</v>
      </c>
      <c r="T638" s="27">
        <v>200</v>
      </c>
      <c r="U638" s="48">
        <v>39728.452175925922</v>
      </c>
    </row>
    <row r="639" spans="1:21" x14ac:dyDescent="0.2">
      <c r="A639" s="27" t="s">
        <v>271</v>
      </c>
      <c r="B639" s="28" t="s">
        <v>698</v>
      </c>
      <c r="C639" s="27">
        <v>97.889020000000002</v>
      </c>
      <c r="D639" s="27">
        <v>51.056240000000003</v>
      </c>
      <c r="E639" s="27">
        <v>5.0200000000000002E-3</v>
      </c>
      <c r="F639" s="27">
        <v>0</v>
      </c>
      <c r="G639" s="27">
        <v>4.5599999999999998E-3</v>
      </c>
      <c r="H639" s="27">
        <v>15.5806</v>
      </c>
      <c r="I639" s="27">
        <v>0.19838</v>
      </c>
      <c r="J639" s="27">
        <v>8.0091099999999997</v>
      </c>
      <c r="K639" s="27">
        <v>3.0530000000000002E-2</v>
      </c>
      <c r="L639" s="27">
        <v>22.987200000000001</v>
      </c>
      <c r="M639" s="27">
        <v>1.7389999999999999E-2</v>
      </c>
      <c r="N639" s="27">
        <v>0</v>
      </c>
      <c r="P639" s="27">
        <v>97.889020000000002</v>
      </c>
      <c r="Q639" s="27">
        <v>-7623.8</v>
      </c>
      <c r="R639" s="27">
        <v>-1683.8</v>
      </c>
      <c r="S639" s="27">
        <v>-77</v>
      </c>
      <c r="T639" s="27">
        <v>201</v>
      </c>
      <c r="U639" s="48">
        <v>39728.45516203704</v>
      </c>
    </row>
    <row r="640" spans="1:21" x14ac:dyDescent="0.2">
      <c r="A640" s="27" t="s">
        <v>272</v>
      </c>
      <c r="B640" s="28" t="s">
        <v>698</v>
      </c>
      <c r="C640" s="27">
        <v>97.135750000000002</v>
      </c>
      <c r="D640" s="27">
        <v>50.95975</v>
      </c>
      <c r="E640" s="27">
        <v>0</v>
      </c>
      <c r="F640" s="27">
        <v>2.452E-2</v>
      </c>
      <c r="G640" s="27">
        <v>0</v>
      </c>
      <c r="H640" s="27">
        <v>14.943680000000001</v>
      </c>
      <c r="I640" s="27">
        <v>0.15659000000000001</v>
      </c>
      <c r="J640" s="27">
        <v>8.0531299999999995</v>
      </c>
      <c r="K640" s="27">
        <v>1.2290000000000001E-2</v>
      </c>
      <c r="L640" s="27">
        <v>22.958559999999999</v>
      </c>
      <c r="M640" s="27">
        <v>2.4760000000000001E-2</v>
      </c>
      <c r="N640" s="27">
        <v>2.48E-3</v>
      </c>
      <c r="P640" s="27">
        <v>97.135750000000002</v>
      </c>
      <c r="Q640" s="27">
        <v>-7633.4</v>
      </c>
      <c r="R640" s="27">
        <v>-1683.4</v>
      </c>
      <c r="S640" s="27">
        <v>-77</v>
      </c>
      <c r="T640" s="27">
        <v>202</v>
      </c>
      <c r="U640" s="48">
        <v>39728.458171296297</v>
      </c>
    </row>
    <row r="641" spans="1:21" x14ac:dyDescent="0.2">
      <c r="A641" s="27" t="s">
        <v>273</v>
      </c>
      <c r="B641" s="28" t="s">
        <v>698</v>
      </c>
      <c r="C641" s="27">
        <v>97.791979999999995</v>
      </c>
      <c r="D641" s="27">
        <v>51.486260000000001</v>
      </c>
      <c r="E641" s="27">
        <v>1.9480000000000001E-2</v>
      </c>
      <c r="F641" s="27">
        <v>4.1709999999999997E-2</v>
      </c>
      <c r="G641" s="27">
        <v>1.444E-2</v>
      </c>
      <c r="H641" s="27">
        <v>13.604139999999999</v>
      </c>
      <c r="I641" s="27">
        <v>0.11962</v>
      </c>
      <c r="J641" s="27">
        <v>9.2761700000000005</v>
      </c>
      <c r="K641" s="27">
        <v>2.426E-2</v>
      </c>
      <c r="L641" s="27">
        <v>23.162140000000001</v>
      </c>
      <c r="M641" s="27">
        <v>3.4290000000000001E-2</v>
      </c>
      <c r="N641" s="27">
        <v>9.4699999999999993E-3</v>
      </c>
      <c r="P641" s="27">
        <v>97.791979999999995</v>
      </c>
      <c r="Q641" s="27">
        <v>-7643</v>
      </c>
      <c r="R641" s="27">
        <v>-1683</v>
      </c>
      <c r="S641" s="27">
        <v>-77</v>
      </c>
      <c r="T641" s="27">
        <v>203</v>
      </c>
      <c r="U641" s="48">
        <v>39728.461168981485</v>
      </c>
    </row>
    <row r="642" spans="1:21" x14ac:dyDescent="0.2">
      <c r="B642" s="49" t="s">
        <v>418</v>
      </c>
      <c r="C642" s="27">
        <f t="shared" ref="C642:N642" si="352">COUNT(C636:C641)</f>
        <v>6</v>
      </c>
      <c r="D642" s="27">
        <f t="shared" si="352"/>
        <v>6</v>
      </c>
      <c r="E642" s="27">
        <f t="shared" si="352"/>
        <v>6</v>
      </c>
      <c r="F642" s="27">
        <f t="shared" si="352"/>
        <v>6</v>
      </c>
      <c r="G642" s="27">
        <f t="shared" si="352"/>
        <v>6</v>
      </c>
      <c r="H642" s="27">
        <f t="shared" si="352"/>
        <v>6</v>
      </c>
      <c r="I642" s="27">
        <f t="shared" si="352"/>
        <v>6</v>
      </c>
      <c r="J642" s="27">
        <f t="shared" si="352"/>
        <v>6</v>
      </c>
      <c r="K642" s="27">
        <f t="shared" si="352"/>
        <v>6</v>
      </c>
      <c r="L642" s="27">
        <f t="shared" si="352"/>
        <v>6</v>
      </c>
      <c r="M642" s="27">
        <f t="shared" si="352"/>
        <v>6</v>
      </c>
      <c r="N642" s="27">
        <f t="shared" si="352"/>
        <v>6</v>
      </c>
      <c r="P642" s="27">
        <f>COUNT(P636:P641)</f>
        <v>6</v>
      </c>
      <c r="U642" s="48"/>
    </row>
    <row r="643" spans="1:21" x14ac:dyDescent="0.2">
      <c r="B643" s="49" t="s">
        <v>419</v>
      </c>
      <c r="C643" s="78">
        <f t="shared" ref="C643:N643" si="353">AVERAGE(C636:C641)</f>
        <v>97.566318333333342</v>
      </c>
      <c r="D643" s="16">
        <f t="shared" si="353"/>
        <v>51.236131666666665</v>
      </c>
      <c r="E643" s="16">
        <f t="shared" si="353"/>
        <v>1.3048333333333334E-2</v>
      </c>
      <c r="F643" s="16">
        <f t="shared" si="353"/>
        <v>5.042E-2</v>
      </c>
      <c r="G643" s="16">
        <f t="shared" si="353"/>
        <v>4.4966666666666662E-3</v>
      </c>
      <c r="H643" s="16">
        <f t="shared" si="353"/>
        <v>13.933816666666667</v>
      </c>
      <c r="I643" s="16">
        <f t="shared" si="353"/>
        <v>0.14851166666666668</v>
      </c>
      <c r="J643" s="16">
        <f t="shared" si="353"/>
        <v>9.0649533333333334</v>
      </c>
      <c r="K643" s="16">
        <f t="shared" si="353"/>
        <v>1.1491666666666666E-2</v>
      </c>
      <c r="L643" s="16">
        <f t="shared" si="353"/>
        <v>23.064364999999999</v>
      </c>
      <c r="M643" s="16">
        <f t="shared" si="353"/>
        <v>3.6683333333333339E-2</v>
      </c>
      <c r="N643" s="16">
        <f t="shared" si="353"/>
        <v>2.4049999999999996E-3</v>
      </c>
      <c r="O643" s="16"/>
      <c r="P643" s="16">
        <f>AVERAGE(P636:P641)</f>
        <v>97.566318333333342</v>
      </c>
      <c r="U643" s="48"/>
    </row>
    <row r="644" spans="1:21" x14ac:dyDescent="0.2">
      <c r="B644" s="49" t="s">
        <v>787</v>
      </c>
      <c r="C644" s="16">
        <f t="shared" ref="C644:N644" si="354">STDEV(C636:C641)</f>
        <v>0.31481238231153841</v>
      </c>
      <c r="D644" s="16">
        <f t="shared" si="354"/>
        <v>0.26805671007581</v>
      </c>
      <c r="E644" s="16">
        <f t="shared" si="354"/>
        <v>1.0107932363577961E-2</v>
      </c>
      <c r="F644" s="16">
        <f t="shared" si="354"/>
        <v>9.093052094868917E-2</v>
      </c>
      <c r="G644" s="16">
        <f t="shared" si="354"/>
        <v>5.8594800679468706E-3</v>
      </c>
      <c r="H644" s="16">
        <f t="shared" si="354"/>
        <v>1.0657115362548477</v>
      </c>
      <c r="I644" s="16">
        <f t="shared" si="354"/>
        <v>3.6462126880732984E-2</v>
      </c>
      <c r="J644" s="16">
        <f t="shared" si="354"/>
        <v>0.81826305498089513</v>
      </c>
      <c r="K644" s="16">
        <f t="shared" si="354"/>
        <v>1.3287731810458347E-2</v>
      </c>
      <c r="L644" s="16">
        <f t="shared" si="354"/>
        <v>0.17167370290757938</v>
      </c>
      <c r="M644" s="16">
        <f t="shared" si="354"/>
        <v>2.6015978679778055E-2</v>
      </c>
      <c r="N644" s="16">
        <f t="shared" si="354"/>
        <v>3.6681752957022106E-3</v>
      </c>
      <c r="O644" s="16"/>
      <c r="P644" s="16">
        <f>STDEV(P636:P641)</f>
        <v>0.31481238231153841</v>
      </c>
      <c r="U644" s="48"/>
    </row>
    <row r="645" spans="1:21" x14ac:dyDescent="0.2">
      <c r="B645" s="49" t="s">
        <v>563</v>
      </c>
      <c r="C645" s="16"/>
      <c r="D645" s="16">
        <f t="shared" ref="D645:N645" si="355">D643/D$11</f>
        <v>0.8527374316862586</v>
      </c>
      <c r="E645" s="16">
        <f t="shared" si="355"/>
        <v>1.6331075477145257E-4</v>
      </c>
      <c r="F645" s="16">
        <f t="shared" si="355"/>
        <v>4.9450144211606603E-4</v>
      </c>
      <c r="G645" s="16">
        <f t="shared" si="355"/>
        <v>2.958524080280614E-5</v>
      </c>
      <c r="H645" s="16">
        <f t="shared" si="355"/>
        <v>0.19393896794643387</v>
      </c>
      <c r="I645" s="16">
        <f t="shared" si="355"/>
        <v>2.0935594857813605E-3</v>
      </c>
      <c r="J645" s="16">
        <f t="shared" si="355"/>
        <v>0.22491225110244373</v>
      </c>
      <c r="K645" s="16">
        <f t="shared" si="355"/>
        <v>1.5381821653857032E-4</v>
      </c>
      <c r="L645" s="16">
        <f t="shared" si="355"/>
        <v>0.41128052368605938</v>
      </c>
      <c r="M645" s="16">
        <f t="shared" si="355"/>
        <v>5.918677107632583E-4</v>
      </c>
      <c r="N645" s="16">
        <f t="shared" si="355"/>
        <v>2.5529864102569546E-5</v>
      </c>
      <c r="O645" s="16"/>
      <c r="P645" s="16">
        <f>SUM(D645:O645)</f>
        <v>1.6864213471360718</v>
      </c>
      <c r="Q645" s="28" t="s">
        <v>564</v>
      </c>
      <c r="U645" s="48"/>
    </row>
    <row r="646" spans="1:21" x14ac:dyDescent="0.2">
      <c r="B646" s="49" t="s">
        <v>565</v>
      </c>
      <c r="C646" s="16"/>
      <c r="D646" s="17">
        <f t="shared" ref="D646:N646" si="356">D645*D$9*D$7</f>
        <v>3.4109497267450344</v>
      </c>
      <c r="E646" s="17">
        <f t="shared" si="356"/>
        <v>6.5324301908581026E-4</v>
      </c>
      <c r="F646" s="17">
        <f t="shared" si="356"/>
        <v>2.9670086526963962E-3</v>
      </c>
      <c r="G646" s="17">
        <f t="shared" si="356"/>
        <v>1.7751144481683684E-4</v>
      </c>
      <c r="H646" s="17">
        <f t="shared" si="356"/>
        <v>0.38787793589286773</v>
      </c>
      <c r="I646" s="17">
        <f t="shared" si="356"/>
        <v>4.187118971562721E-3</v>
      </c>
      <c r="J646" s="17">
        <f t="shared" si="356"/>
        <v>0.44982450220488746</v>
      </c>
      <c r="K646" s="17">
        <f t="shared" si="356"/>
        <v>3.0763643307714063E-4</v>
      </c>
      <c r="L646" s="17">
        <f t="shared" si="356"/>
        <v>0.82256104737211877</v>
      </c>
      <c r="M646" s="17">
        <f t="shared" si="356"/>
        <v>1.1837354215265166E-3</v>
      </c>
      <c r="N646" s="17">
        <f t="shared" si="356"/>
        <v>5.1059728205139093E-5</v>
      </c>
      <c r="O646" s="17"/>
      <c r="P646" s="16">
        <f>SUM(D646:O646)</f>
        <v>5.0807405258858793</v>
      </c>
      <c r="Q646" s="28" t="s">
        <v>564</v>
      </c>
      <c r="R646" s="27">
        <f>(2*Q647)/P646</f>
        <v>2.3618604293726801</v>
      </c>
      <c r="S646" s="18" t="s">
        <v>566</v>
      </c>
      <c r="U646" s="48"/>
    </row>
    <row r="647" spans="1:21" x14ac:dyDescent="0.2">
      <c r="B647" s="49" t="s">
        <v>428</v>
      </c>
      <c r="D647" s="52">
        <f t="shared" ref="D647:N647" si="357">$R646*D645*D$7</f>
        <v>2.0140467965446631</v>
      </c>
      <c r="E647" s="52">
        <f t="shared" si="357"/>
        <v>3.8571720938567942E-4</v>
      </c>
      <c r="F647" s="52">
        <f t="shared" si="357"/>
        <v>2.3358867768033223E-3</v>
      </c>
      <c r="G647" s="52">
        <f t="shared" si="357"/>
        <v>1.3975241909121969E-4</v>
      </c>
      <c r="H647" s="52">
        <f t="shared" si="357"/>
        <v>0.45805677410605872</v>
      </c>
      <c r="I647" s="52">
        <f t="shared" si="357"/>
        <v>4.9446953060048116E-3</v>
      </c>
      <c r="J647" s="52">
        <f t="shared" si="357"/>
        <v>0.53121134595999375</v>
      </c>
      <c r="K647" s="52">
        <f t="shared" si="357"/>
        <v>3.632971589591276E-4</v>
      </c>
      <c r="L647" s="52">
        <f t="shared" si="357"/>
        <v>0.97138719426577702</v>
      </c>
      <c r="M647" s="52">
        <f t="shared" si="357"/>
        <v>2.7958178509502689E-3</v>
      </c>
      <c r="N647" s="52">
        <f t="shared" si="357"/>
        <v>1.2059595158224217E-4</v>
      </c>
      <c r="O647" s="52"/>
      <c r="P647" s="52">
        <f>SUM(D647:O647)</f>
        <v>3.9857878735492704</v>
      </c>
      <c r="Q647" s="27">
        <v>6</v>
      </c>
      <c r="R647" s="28" t="s">
        <v>567</v>
      </c>
    </row>
    <row r="648" spans="1:21" s="53" customFormat="1" x14ac:dyDescent="0.2">
      <c r="C648" s="54" t="s">
        <v>689</v>
      </c>
      <c r="D648" s="62">
        <f>J647/(H647+I647+J647+K647)</f>
        <v>0.53410828921695785</v>
      </c>
      <c r="H648" s="54" t="s">
        <v>687</v>
      </c>
      <c r="I648" s="63">
        <f>L647/(SUM(H647:L647))</f>
        <v>0.49410240308527886</v>
      </c>
      <c r="L648" s="54" t="s">
        <v>731</v>
      </c>
      <c r="M648" s="62">
        <f>SUM(H647:L647)</f>
        <v>1.9659633067967934</v>
      </c>
      <c r="U648" s="56"/>
    </row>
    <row r="649" spans="1:21" s="37" customFormat="1" x14ac:dyDescent="0.2">
      <c r="B649" s="26" t="s">
        <v>730</v>
      </c>
      <c r="C649" s="46" t="s">
        <v>414</v>
      </c>
      <c r="D649" s="46" t="s">
        <v>4</v>
      </c>
      <c r="E649" s="46" t="s">
        <v>7</v>
      </c>
      <c r="F649" s="46" t="s">
        <v>3</v>
      </c>
      <c r="G649" s="46" t="s">
        <v>8</v>
      </c>
      <c r="H649" s="46" t="s">
        <v>10</v>
      </c>
      <c r="I649" s="46" t="s">
        <v>9</v>
      </c>
      <c r="J649" s="46" t="s">
        <v>2</v>
      </c>
      <c r="K649" s="46" t="s">
        <v>11</v>
      </c>
      <c r="L649" s="46" t="s">
        <v>6</v>
      </c>
      <c r="M649" s="46" t="s">
        <v>1</v>
      </c>
      <c r="N649" s="46" t="s">
        <v>5</v>
      </c>
      <c r="O649" s="46" t="s">
        <v>485</v>
      </c>
      <c r="P649" s="46" t="s">
        <v>12</v>
      </c>
      <c r="Q649" s="46" t="s">
        <v>13</v>
      </c>
      <c r="R649" s="46" t="s">
        <v>14</v>
      </c>
      <c r="S649" s="46" t="s">
        <v>15</v>
      </c>
      <c r="T649" s="46" t="s">
        <v>21</v>
      </c>
      <c r="U649" s="47" t="s">
        <v>22</v>
      </c>
    </row>
    <row r="650" spans="1:21" x14ac:dyDescent="0.2">
      <c r="A650" s="27" t="s">
        <v>257</v>
      </c>
      <c r="B650" s="28" t="s">
        <v>699</v>
      </c>
      <c r="C650" s="27">
        <v>97.307550000000006</v>
      </c>
      <c r="D650" s="27">
        <v>37.14396</v>
      </c>
      <c r="E650" s="27">
        <v>0</v>
      </c>
      <c r="F650" s="27">
        <v>0</v>
      </c>
      <c r="G650" s="27">
        <v>1.6570000000000001E-2</v>
      </c>
      <c r="H650" s="27">
        <v>25.91187</v>
      </c>
      <c r="I650" s="27">
        <v>0.25185999999999997</v>
      </c>
      <c r="J650" s="27">
        <v>33.380679999999998</v>
      </c>
      <c r="K650" s="27">
        <v>0.5605</v>
      </c>
      <c r="L650" s="27">
        <v>2.359E-2</v>
      </c>
      <c r="M650" s="27">
        <v>1.8530000000000001E-2</v>
      </c>
      <c r="N650" s="27">
        <v>0</v>
      </c>
      <c r="P650" s="27">
        <v>97.307550000000006</v>
      </c>
      <c r="Q650" s="27">
        <v>-7298</v>
      </c>
      <c r="R650" s="27">
        <v>-1619</v>
      </c>
      <c r="S650" s="27">
        <v>-77</v>
      </c>
      <c r="T650" s="27">
        <v>190</v>
      </c>
      <c r="U650" s="48">
        <v>39728.421400462961</v>
      </c>
    </row>
    <row r="651" spans="1:21" x14ac:dyDescent="0.2">
      <c r="A651" s="27" t="s">
        <v>259</v>
      </c>
      <c r="B651" s="28" t="s">
        <v>699</v>
      </c>
      <c r="C651" s="27">
        <v>95.815269999999998</v>
      </c>
      <c r="D651" s="27">
        <v>36.28434</v>
      </c>
      <c r="E651" s="27">
        <v>1.3089999999999999E-2</v>
      </c>
      <c r="F651" s="27">
        <v>5.1200000000000004E-3</v>
      </c>
      <c r="G651" s="27">
        <v>2.8139999999999998E-2</v>
      </c>
      <c r="H651" s="27">
        <v>25.914429999999999</v>
      </c>
      <c r="I651" s="27">
        <v>0.22697999999999999</v>
      </c>
      <c r="J651" s="27">
        <v>32.801879999999997</v>
      </c>
      <c r="K651" s="27">
        <v>0.52373999999999998</v>
      </c>
      <c r="L651" s="27">
        <v>4.0499999999999998E-3</v>
      </c>
      <c r="M651" s="27">
        <v>6.4900000000000001E-3</v>
      </c>
      <c r="N651" s="27">
        <v>7.0000000000000001E-3</v>
      </c>
      <c r="P651" s="27">
        <v>95.815269999999998</v>
      </c>
      <c r="Q651" s="27">
        <v>-7307.7</v>
      </c>
      <c r="R651" s="27">
        <v>-1619.7</v>
      </c>
      <c r="S651" s="27">
        <v>-77</v>
      </c>
      <c r="T651" s="27">
        <v>191</v>
      </c>
      <c r="U651" s="48">
        <v>39728.42459490741</v>
      </c>
    </row>
    <row r="652" spans="1:21" x14ac:dyDescent="0.2">
      <c r="A652" s="27" t="s">
        <v>260</v>
      </c>
      <c r="B652" s="28" t="s">
        <v>699</v>
      </c>
      <c r="C652" s="27">
        <v>96.065700000000007</v>
      </c>
      <c r="D652" s="27">
        <v>36.467709999999997</v>
      </c>
      <c r="E652" s="27">
        <v>1.6999999999999999E-3</v>
      </c>
      <c r="F652" s="27">
        <v>5.77E-3</v>
      </c>
      <c r="G652" s="27">
        <v>2.215E-2</v>
      </c>
      <c r="H652" s="27">
        <v>25.694949999999999</v>
      </c>
      <c r="I652" s="27">
        <v>0.21797</v>
      </c>
      <c r="J652" s="27">
        <v>33.088349999999998</v>
      </c>
      <c r="K652" s="27">
        <v>0.54557</v>
      </c>
      <c r="L652" s="27">
        <v>1.044E-2</v>
      </c>
      <c r="M652" s="27">
        <v>2.4399999999999999E-3</v>
      </c>
      <c r="N652" s="27">
        <v>8.6400000000000001E-3</v>
      </c>
      <c r="P652" s="27">
        <v>96.065700000000007</v>
      </c>
      <c r="Q652" s="27">
        <v>-7317.3</v>
      </c>
      <c r="R652" s="27">
        <v>-1620.3</v>
      </c>
      <c r="S652" s="27">
        <v>-77</v>
      </c>
      <c r="T652" s="27">
        <v>192</v>
      </c>
      <c r="U652" s="48">
        <v>39728.427615740744</v>
      </c>
    </row>
    <row r="653" spans="1:21" x14ac:dyDescent="0.2">
      <c r="A653" s="27" t="s">
        <v>261</v>
      </c>
      <c r="B653" s="28" t="s">
        <v>699</v>
      </c>
      <c r="C653" s="27">
        <v>97.519829999999999</v>
      </c>
      <c r="D653" s="27">
        <v>37.19258</v>
      </c>
      <c r="E653" s="27">
        <v>1.0829999999999999E-2</v>
      </c>
      <c r="F653" s="27">
        <v>8.2309999999999994E-2</v>
      </c>
      <c r="G653" s="27">
        <v>3.9289999999999999E-2</v>
      </c>
      <c r="H653" s="27">
        <v>25.667400000000001</v>
      </c>
      <c r="I653" s="27">
        <v>0.2555</v>
      </c>
      <c r="J653" s="27">
        <v>33.645969999999998</v>
      </c>
      <c r="K653" s="27">
        <v>0.54623999999999995</v>
      </c>
      <c r="L653" s="27">
        <v>3.1260000000000003E-2</v>
      </c>
      <c r="M653" s="27">
        <v>1.3169999999999999E-2</v>
      </c>
      <c r="N653" s="27">
        <v>3.5290000000000002E-2</v>
      </c>
      <c r="P653" s="27">
        <v>97.519829999999999</v>
      </c>
      <c r="Q653" s="27">
        <v>-7327</v>
      </c>
      <c r="R653" s="27">
        <v>-1621</v>
      </c>
      <c r="S653" s="27">
        <v>-77</v>
      </c>
      <c r="T653" s="27">
        <v>193</v>
      </c>
      <c r="U653" s="48">
        <v>39728.430636574078</v>
      </c>
    </row>
    <row r="654" spans="1:21" x14ac:dyDescent="0.2">
      <c r="A654" s="27" t="s">
        <v>262</v>
      </c>
      <c r="B654" s="28" t="s">
        <v>700</v>
      </c>
      <c r="C654" s="27">
        <v>97.689589999999995</v>
      </c>
      <c r="D654" s="27">
        <v>38.757260000000002</v>
      </c>
      <c r="E654" s="27">
        <v>3.6249999999999998E-2</v>
      </c>
      <c r="F654" s="27">
        <v>0.18226999999999999</v>
      </c>
      <c r="G654" s="27">
        <v>0.17333999999999999</v>
      </c>
      <c r="H654" s="27">
        <v>24.959630000000001</v>
      </c>
      <c r="I654" s="27">
        <v>0.23344999999999999</v>
      </c>
      <c r="J654" s="27">
        <v>32.283900000000003</v>
      </c>
      <c r="K654" s="27">
        <v>0.59497</v>
      </c>
      <c r="L654" s="27">
        <v>0.46146999999999999</v>
      </c>
      <c r="M654" s="27">
        <v>7.0499999999999998E-3</v>
      </c>
      <c r="N654" s="27">
        <v>0</v>
      </c>
      <c r="P654" s="27">
        <v>97.689589999999995</v>
      </c>
      <c r="Q654" s="27">
        <v>-7309</v>
      </c>
      <c r="R654" s="27">
        <v>-1563</v>
      </c>
      <c r="S654" s="27">
        <v>-77</v>
      </c>
      <c r="T654" s="27">
        <v>194</v>
      </c>
      <c r="U654" s="48">
        <v>39728.433657407404</v>
      </c>
    </row>
    <row r="655" spans="1:21" x14ac:dyDescent="0.2">
      <c r="A655" s="27" t="s">
        <v>264</v>
      </c>
      <c r="B655" s="28" t="s">
        <v>700</v>
      </c>
      <c r="C655" s="27">
        <v>97.184560000000005</v>
      </c>
      <c r="D655" s="27">
        <v>37.617460000000001</v>
      </c>
      <c r="E655" s="27">
        <v>1.6150000000000001E-2</v>
      </c>
      <c r="F655" s="27">
        <v>0</v>
      </c>
      <c r="G655" s="27">
        <v>2.273E-2</v>
      </c>
      <c r="H655" s="27">
        <v>25.109960000000001</v>
      </c>
      <c r="I655" s="27">
        <v>0.22461999999999999</v>
      </c>
      <c r="J655" s="27">
        <v>33.531689999999998</v>
      </c>
      <c r="K655" s="27">
        <v>0.60997999999999997</v>
      </c>
      <c r="L655" s="27">
        <v>3.7960000000000001E-2</v>
      </c>
      <c r="M655" s="27">
        <v>1.4E-2</v>
      </c>
      <c r="N655" s="27">
        <v>0</v>
      </c>
      <c r="P655" s="27">
        <v>97.184560000000005</v>
      </c>
      <c r="Q655" s="27">
        <v>-7321.7</v>
      </c>
      <c r="R655" s="27">
        <v>-1566.3</v>
      </c>
      <c r="S655" s="27">
        <v>-77</v>
      </c>
      <c r="T655" s="27">
        <v>195</v>
      </c>
      <c r="U655" s="48">
        <v>39728.436886574076</v>
      </c>
    </row>
    <row r="656" spans="1:21" x14ac:dyDescent="0.2">
      <c r="A656" s="27" t="s">
        <v>265</v>
      </c>
      <c r="B656" s="28" t="s">
        <v>700</v>
      </c>
      <c r="C656" s="27">
        <v>97.485830000000007</v>
      </c>
      <c r="D656" s="27">
        <v>37.095619999999997</v>
      </c>
      <c r="E656" s="27">
        <v>4.6730000000000001E-2</v>
      </c>
      <c r="F656" s="27">
        <v>9.6299999999999997E-2</v>
      </c>
      <c r="G656" s="27">
        <v>0.25147999999999998</v>
      </c>
      <c r="H656" s="27">
        <v>25.30527</v>
      </c>
      <c r="I656" s="27">
        <v>0.20729</v>
      </c>
      <c r="J656" s="27">
        <v>33.838590000000003</v>
      </c>
      <c r="K656" s="27">
        <v>0.57770999999999995</v>
      </c>
      <c r="L656" s="27">
        <v>6.6850000000000007E-2</v>
      </c>
      <c r="M656" s="27">
        <v>0</v>
      </c>
      <c r="N656" s="27">
        <v>0</v>
      </c>
      <c r="P656" s="27">
        <v>97.485830000000007</v>
      </c>
      <c r="Q656" s="27">
        <v>-7334.3</v>
      </c>
      <c r="R656" s="27">
        <v>-1569.7</v>
      </c>
      <c r="S656" s="27">
        <v>-77</v>
      </c>
      <c r="T656" s="27">
        <v>196</v>
      </c>
      <c r="U656" s="48">
        <v>39728.439872685187</v>
      </c>
    </row>
    <row r="657" spans="1:27" s="46" customFormat="1" x14ac:dyDescent="0.2">
      <c r="A657" s="27" t="s">
        <v>266</v>
      </c>
      <c r="B657" s="28" t="s">
        <v>700</v>
      </c>
      <c r="C657" s="27">
        <v>97.909099999999995</v>
      </c>
      <c r="D657" s="27">
        <v>37.251370000000001</v>
      </c>
      <c r="E657" s="27">
        <v>4.0649999999999999E-2</v>
      </c>
      <c r="F657" s="27">
        <v>0.27506000000000003</v>
      </c>
      <c r="G657" s="27">
        <v>0.47420000000000001</v>
      </c>
      <c r="H657" s="27">
        <v>25.001010000000001</v>
      </c>
      <c r="I657" s="27">
        <v>0.22767999999999999</v>
      </c>
      <c r="J657" s="27">
        <v>33.539850000000001</v>
      </c>
      <c r="K657" s="27">
        <v>0.58518999999999999</v>
      </c>
      <c r="L657" s="27">
        <v>0.49878</v>
      </c>
      <c r="M657" s="27">
        <v>8.0999999999999996E-3</v>
      </c>
      <c r="N657" s="27">
        <v>7.2199999999999999E-3</v>
      </c>
      <c r="O657" s="27"/>
      <c r="P657" s="27">
        <v>97.909099999999995</v>
      </c>
      <c r="Q657" s="27">
        <v>-7347</v>
      </c>
      <c r="R657" s="27">
        <v>-1573</v>
      </c>
      <c r="S657" s="27">
        <v>-77</v>
      </c>
      <c r="T657" s="27">
        <v>197</v>
      </c>
      <c r="U657" s="48">
        <v>39728.442881944444</v>
      </c>
      <c r="V657" s="27"/>
      <c r="W657" s="27"/>
      <c r="X657" s="27"/>
      <c r="Y657" s="27"/>
      <c r="Z657" s="27"/>
      <c r="AA657" s="27"/>
    </row>
    <row r="658" spans="1:27" x14ac:dyDescent="0.2">
      <c r="B658" s="49" t="s">
        <v>418</v>
      </c>
      <c r="C658" s="27">
        <f t="shared" ref="C658:N658" si="358">COUNT(C650:C657)</f>
        <v>8</v>
      </c>
      <c r="D658" s="27">
        <f t="shared" si="358"/>
        <v>8</v>
      </c>
      <c r="E658" s="27">
        <f t="shared" si="358"/>
        <v>8</v>
      </c>
      <c r="F658" s="27">
        <f t="shared" si="358"/>
        <v>8</v>
      </c>
      <c r="G658" s="27">
        <f t="shared" si="358"/>
        <v>8</v>
      </c>
      <c r="H658" s="27">
        <f t="shared" si="358"/>
        <v>8</v>
      </c>
      <c r="I658" s="27">
        <f t="shared" si="358"/>
        <v>8</v>
      </c>
      <c r="J658" s="27">
        <f t="shared" si="358"/>
        <v>8</v>
      </c>
      <c r="K658" s="27">
        <f t="shared" si="358"/>
        <v>8</v>
      </c>
      <c r="L658" s="27">
        <f t="shared" si="358"/>
        <v>8</v>
      </c>
      <c r="M658" s="27">
        <f t="shared" si="358"/>
        <v>8</v>
      </c>
      <c r="N658" s="27">
        <f t="shared" si="358"/>
        <v>8</v>
      </c>
      <c r="P658" s="27">
        <f>COUNT(P650:P657)</f>
        <v>8</v>
      </c>
      <c r="U658" s="48"/>
    </row>
    <row r="659" spans="1:27" x14ac:dyDescent="0.2">
      <c r="B659" s="49" t="s">
        <v>419</v>
      </c>
      <c r="C659" s="78">
        <f t="shared" ref="C659:N659" si="359">AVERAGE(C650:C657)</f>
        <v>97.122178749999989</v>
      </c>
      <c r="D659" s="16">
        <f t="shared" si="359"/>
        <v>37.226287500000005</v>
      </c>
      <c r="E659" s="16">
        <f t="shared" si="359"/>
        <v>2.0674999999999999E-2</v>
      </c>
      <c r="F659" s="16">
        <f t="shared" si="359"/>
        <v>8.0853750000000002E-2</v>
      </c>
      <c r="G659" s="16">
        <f t="shared" si="359"/>
        <v>0.1284875</v>
      </c>
      <c r="H659" s="16">
        <f t="shared" si="359"/>
        <v>25.445565000000002</v>
      </c>
      <c r="I659" s="16">
        <f t="shared" si="359"/>
        <v>0.23066874999999998</v>
      </c>
      <c r="J659" s="16">
        <f t="shared" si="359"/>
        <v>33.263863749999999</v>
      </c>
      <c r="K659" s="16">
        <f t="shared" si="359"/>
        <v>0.56798749999999998</v>
      </c>
      <c r="L659" s="16">
        <f t="shared" si="359"/>
        <v>0.14179999999999998</v>
      </c>
      <c r="M659" s="16">
        <f t="shared" si="359"/>
        <v>8.7224999999999994E-3</v>
      </c>
      <c r="N659" s="16">
        <f t="shared" si="359"/>
        <v>7.26875E-3</v>
      </c>
      <c r="O659" s="16"/>
      <c r="P659" s="16">
        <f>AVERAGE(P650:P657)</f>
        <v>97.122178749999989</v>
      </c>
      <c r="U659" s="48"/>
    </row>
    <row r="660" spans="1:27" x14ac:dyDescent="0.2">
      <c r="B660" s="49" t="s">
        <v>787</v>
      </c>
      <c r="C660" s="16">
        <f t="shared" ref="C660:N660" si="360">STDEV(C650:C657)</f>
        <v>0.7647577655037</v>
      </c>
      <c r="D660" s="16">
        <f t="shared" si="360"/>
        <v>0.7545305803657959</v>
      </c>
      <c r="E660" s="16">
        <f t="shared" si="360"/>
        <v>1.8058960577587439E-2</v>
      </c>
      <c r="F660" s="16">
        <f t="shared" si="360"/>
        <v>0.10190321653937832</v>
      </c>
      <c r="G660" s="16">
        <f t="shared" si="360"/>
        <v>0.16462064128083784</v>
      </c>
      <c r="H660" s="16">
        <f t="shared" si="360"/>
        <v>0.39906207214989886</v>
      </c>
      <c r="I660" s="16">
        <f t="shared" si="360"/>
        <v>1.6214396105665742E-2</v>
      </c>
      <c r="J660" s="16">
        <f t="shared" si="360"/>
        <v>0.5130335283372951</v>
      </c>
      <c r="K660" s="16">
        <f t="shared" si="360"/>
        <v>2.8961255768945617E-2</v>
      </c>
      <c r="L660" s="16">
        <f t="shared" si="360"/>
        <v>0.20991395693065695</v>
      </c>
      <c r="M660" s="16">
        <f t="shared" si="360"/>
        <v>6.182232028737104E-3</v>
      </c>
      <c r="N660" s="16">
        <f t="shared" si="360"/>
        <v>1.1943224543648169E-2</v>
      </c>
      <c r="O660" s="16"/>
      <c r="P660" s="16">
        <f>STDEV(P650:P657)</f>
        <v>0.7647577655037</v>
      </c>
      <c r="U660" s="48"/>
    </row>
    <row r="661" spans="1:27" x14ac:dyDescent="0.2">
      <c r="B661" s="49" t="s">
        <v>563</v>
      </c>
      <c r="C661" s="16"/>
      <c r="D661" s="16">
        <f>D659/D$11</f>
        <v>0.61956763247637081</v>
      </c>
      <c r="E661" s="16">
        <f t="shared" ref="E661:N661" si="361">E659/E$11</f>
        <v>2.5876483751946213E-4</v>
      </c>
      <c r="F661" s="16">
        <f t="shared" si="361"/>
        <v>7.9298484679674497E-4</v>
      </c>
      <c r="G661" s="16">
        <f t="shared" si="361"/>
        <v>8.45367003925253E-4</v>
      </c>
      <c r="H661" s="16">
        <f t="shared" si="361"/>
        <v>0.35416617951630147</v>
      </c>
      <c r="I661" s="16">
        <f t="shared" si="361"/>
        <v>3.2517226456002051E-3</v>
      </c>
      <c r="J661" s="16">
        <f t="shared" si="361"/>
        <v>0.82531593945077952</v>
      </c>
      <c r="K661" s="16">
        <f t="shared" si="361"/>
        <v>7.6026243016273721E-3</v>
      </c>
      <c r="L661" s="16">
        <f t="shared" si="361"/>
        <v>2.5285577235134465E-3</v>
      </c>
      <c r="M661" s="16">
        <f t="shared" si="361"/>
        <v>1.4073328779098189E-4</v>
      </c>
      <c r="N661" s="16">
        <f t="shared" si="361"/>
        <v>7.7160166193576885E-5</v>
      </c>
      <c r="O661" s="16"/>
      <c r="P661" s="16">
        <f>SUM(D661:O661)</f>
        <v>1.8145476662564188</v>
      </c>
      <c r="Q661" s="28" t="s">
        <v>564</v>
      </c>
      <c r="U661" s="48"/>
    </row>
    <row r="662" spans="1:27" x14ac:dyDescent="0.2">
      <c r="B662" s="49" t="s">
        <v>565</v>
      </c>
      <c r="C662" s="16"/>
      <c r="D662" s="17">
        <f t="shared" ref="D662:N662" si="362">D661*D$9*D$7</f>
        <v>2.4782705299054832</v>
      </c>
      <c r="E662" s="17">
        <f t="shared" si="362"/>
        <v>1.0350593500778485E-3</v>
      </c>
      <c r="F662" s="17">
        <f t="shared" si="362"/>
        <v>4.7579090807804703E-3</v>
      </c>
      <c r="G662" s="17">
        <f t="shared" si="362"/>
        <v>5.072202023551518E-3</v>
      </c>
      <c r="H662" s="17">
        <f t="shared" si="362"/>
        <v>0.70833235903260294</v>
      </c>
      <c r="I662" s="17">
        <f t="shared" si="362"/>
        <v>6.5034452912004102E-3</v>
      </c>
      <c r="J662" s="17">
        <f t="shared" si="362"/>
        <v>1.650631878901559</v>
      </c>
      <c r="K662" s="17">
        <f t="shared" si="362"/>
        <v>1.5205248603254744E-2</v>
      </c>
      <c r="L662" s="17">
        <f t="shared" si="362"/>
        <v>5.057115447026893E-3</v>
      </c>
      <c r="M662" s="17">
        <f t="shared" si="362"/>
        <v>2.8146657558196378E-4</v>
      </c>
      <c r="N662" s="17">
        <f t="shared" si="362"/>
        <v>1.5432033238715377E-4</v>
      </c>
      <c r="O662" s="17"/>
      <c r="P662" s="16">
        <f>SUM(D662:O662)</f>
        <v>4.8753015345435058</v>
      </c>
      <c r="Q662" s="28" t="s">
        <v>564</v>
      </c>
      <c r="R662" s="27">
        <f>(2*Q663)/P662</f>
        <v>1.6409241445512093</v>
      </c>
      <c r="S662" s="18" t="s">
        <v>566</v>
      </c>
      <c r="U662" s="48"/>
    </row>
    <row r="663" spans="1:27" x14ac:dyDescent="0.2">
      <c r="B663" s="49" t="s">
        <v>428</v>
      </c>
      <c r="D663" s="52">
        <f t="shared" ref="D663:N663" si="363">$R662*D661*D$7</f>
        <v>1.0166634873129068</v>
      </c>
      <c r="E663" s="52">
        <f t="shared" si="363"/>
        <v>4.2461346964655603E-4</v>
      </c>
      <c r="F663" s="52">
        <f t="shared" si="363"/>
        <v>2.6024559627440408E-3</v>
      </c>
      <c r="G663" s="52">
        <f t="shared" si="363"/>
        <v>2.7743662554957291E-3</v>
      </c>
      <c r="H663" s="52">
        <f t="shared" si="363"/>
        <v>0.58115983515175695</v>
      </c>
      <c r="I663" s="52">
        <f t="shared" si="363"/>
        <v>5.3358302005493113E-3</v>
      </c>
      <c r="J663" s="52">
        <f t="shared" si="363"/>
        <v>1.3542808519277481</v>
      </c>
      <c r="K663" s="52">
        <f t="shared" si="363"/>
        <v>1.247532977849213E-2</v>
      </c>
      <c r="L663" s="52">
        <f t="shared" si="363"/>
        <v>4.1491714194046552E-3</v>
      </c>
      <c r="M663" s="52">
        <f t="shared" si="363"/>
        <v>4.6186529975659221E-4</v>
      </c>
      <c r="N663" s="52">
        <f t="shared" si="363"/>
        <v>2.5322795940924857E-4</v>
      </c>
      <c r="O663" s="52"/>
      <c r="P663" s="52">
        <f>SUM(D663:O663)</f>
        <v>2.9805810347379107</v>
      </c>
      <c r="Q663" s="27">
        <v>4</v>
      </c>
      <c r="R663" s="28" t="s">
        <v>567</v>
      </c>
    </row>
    <row r="664" spans="1:27" s="53" customFormat="1" x14ac:dyDescent="0.2">
      <c r="C664" s="54" t="s">
        <v>429</v>
      </c>
      <c r="D664" s="55">
        <f>J663/(SUM(H663:L663))</f>
        <v>0.69187705490253537</v>
      </c>
      <c r="F664" s="54"/>
      <c r="G664" s="54" t="s">
        <v>681</v>
      </c>
      <c r="H664" s="62">
        <f>J663+H663+I663+L663+G663</f>
        <v>1.9477000549549548</v>
      </c>
      <c r="J664" s="54"/>
      <c r="K664" s="55"/>
      <c r="U664" s="56"/>
    </row>
    <row r="665" spans="1:27" s="58" customFormat="1" ht="10.8" thickBot="1" x14ac:dyDescent="0.25">
      <c r="B665" s="59"/>
      <c r="U665" s="60"/>
    </row>
    <row r="666" spans="1:27" x14ac:dyDescent="0.2">
      <c r="A666" s="26" t="s">
        <v>635</v>
      </c>
      <c r="B666" s="49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U666" s="48"/>
    </row>
    <row r="667" spans="1:27" s="37" customFormat="1" x14ac:dyDescent="0.2">
      <c r="B667" s="26" t="s">
        <v>729</v>
      </c>
      <c r="C667" s="46" t="s">
        <v>414</v>
      </c>
      <c r="D667" s="46" t="s">
        <v>4</v>
      </c>
      <c r="E667" s="46" t="s">
        <v>7</v>
      </c>
      <c r="F667" s="46" t="s">
        <v>3</v>
      </c>
      <c r="G667" s="46" t="s">
        <v>8</v>
      </c>
      <c r="H667" s="46" t="s">
        <v>10</v>
      </c>
      <c r="I667" s="46" t="s">
        <v>9</v>
      </c>
      <c r="J667" s="46" t="s">
        <v>2</v>
      </c>
      <c r="K667" s="46" t="s">
        <v>11</v>
      </c>
      <c r="L667" s="46" t="s">
        <v>6</v>
      </c>
      <c r="M667" s="46" t="s">
        <v>1</v>
      </c>
      <c r="N667" s="46" t="s">
        <v>5</v>
      </c>
      <c r="O667" s="46" t="s">
        <v>485</v>
      </c>
      <c r="P667" s="46" t="s">
        <v>12</v>
      </c>
      <c r="Q667" s="46" t="s">
        <v>13</v>
      </c>
      <c r="R667" s="46" t="s">
        <v>14</v>
      </c>
      <c r="S667" s="46" t="s">
        <v>15</v>
      </c>
      <c r="T667" s="46" t="s">
        <v>21</v>
      </c>
      <c r="U667" s="47" t="s">
        <v>22</v>
      </c>
    </row>
    <row r="668" spans="1:27" x14ac:dyDescent="0.2">
      <c r="A668" s="27" t="s">
        <v>287</v>
      </c>
      <c r="B668" s="28" t="s">
        <v>701</v>
      </c>
      <c r="C668" s="27">
        <v>102.03189999999999</v>
      </c>
      <c r="D668" s="27">
        <v>56.685380000000002</v>
      </c>
      <c r="E668" s="27">
        <v>3.798E-2</v>
      </c>
      <c r="F668" s="27">
        <v>17.553830000000001</v>
      </c>
      <c r="G668" s="27">
        <v>0.64126000000000005</v>
      </c>
      <c r="H668" s="27">
        <v>7.6475400000000002</v>
      </c>
      <c r="I668" s="27">
        <v>9.7369999999999998E-2</v>
      </c>
      <c r="J668" s="27">
        <v>8.7301199999999994</v>
      </c>
      <c r="K668" s="27">
        <v>9.4140000000000001E-2</v>
      </c>
      <c r="L668" s="27">
        <v>5.6102600000000002</v>
      </c>
      <c r="M668" s="27">
        <v>4.6488399999999999</v>
      </c>
      <c r="N668" s="27">
        <v>0.28521999999999997</v>
      </c>
      <c r="P668" s="27">
        <v>102.03189999999999</v>
      </c>
      <c r="Q668" s="27">
        <v>-18353</v>
      </c>
      <c r="R668" s="27">
        <v>26867</v>
      </c>
      <c r="S668" s="27">
        <v>-58</v>
      </c>
      <c r="T668" s="27">
        <v>215</v>
      </c>
      <c r="U668" s="48">
        <v>39728.497835648152</v>
      </c>
    </row>
    <row r="669" spans="1:27" x14ac:dyDescent="0.2">
      <c r="A669" s="27" t="s">
        <v>289</v>
      </c>
      <c r="B669" s="28" t="s">
        <v>701</v>
      </c>
      <c r="C669" s="27">
        <v>99.274619999999999</v>
      </c>
      <c r="D669" s="27">
        <v>54.358809999999998</v>
      </c>
      <c r="E669" s="27">
        <v>5.96E-3</v>
      </c>
      <c r="F669" s="27">
        <v>25.045210000000001</v>
      </c>
      <c r="G669" s="27">
        <v>1.0344500000000001</v>
      </c>
      <c r="H669" s="27">
        <v>4.8152600000000003</v>
      </c>
      <c r="I669" s="27">
        <v>0</v>
      </c>
      <c r="J669" s="27">
        <v>0.54622999999999999</v>
      </c>
      <c r="K669" s="27">
        <v>6.012E-2</v>
      </c>
      <c r="L669" s="27">
        <v>6.4260099999999998</v>
      </c>
      <c r="M669" s="27">
        <v>6.5140500000000001</v>
      </c>
      <c r="N669" s="27">
        <v>0.46851999999999999</v>
      </c>
      <c r="P669" s="27">
        <v>99.274619999999999</v>
      </c>
      <c r="Q669" s="27">
        <v>-18351.3</v>
      </c>
      <c r="R669" s="27">
        <v>26873</v>
      </c>
      <c r="S669" s="27">
        <v>-58</v>
      </c>
      <c r="T669" s="27">
        <v>216</v>
      </c>
      <c r="U669" s="48">
        <v>39728.501030092593</v>
      </c>
    </row>
    <row r="670" spans="1:27" x14ac:dyDescent="0.2">
      <c r="A670" s="27" t="s">
        <v>290</v>
      </c>
      <c r="B670" s="28" t="s">
        <v>701</v>
      </c>
      <c r="C670" s="27">
        <v>99.121669999999995</v>
      </c>
      <c r="D670" s="27">
        <v>58.991619999999998</v>
      </c>
      <c r="E670" s="27">
        <v>5.3899999999999998E-3</v>
      </c>
      <c r="F670" s="27">
        <v>24.432649999999999</v>
      </c>
      <c r="G670" s="27">
        <v>7.2700000000000001E-2</v>
      </c>
      <c r="H670" s="27">
        <v>1.0630299999999999</v>
      </c>
      <c r="I670" s="27">
        <v>0</v>
      </c>
      <c r="J670" s="27">
        <v>0.1066</v>
      </c>
      <c r="K670" s="27">
        <v>3.3110000000000001E-2</v>
      </c>
      <c r="L670" s="27">
        <v>6.5931600000000001</v>
      </c>
      <c r="M670" s="27">
        <v>7.3124000000000002</v>
      </c>
      <c r="N670" s="27">
        <v>0.51102000000000003</v>
      </c>
      <c r="P670" s="27">
        <v>99.121669999999995</v>
      </c>
      <c r="Q670" s="27">
        <v>-18349.7</v>
      </c>
      <c r="R670" s="27">
        <v>26879</v>
      </c>
      <c r="S670" s="27">
        <v>-58</v>
      </c>
      <c r="T670" s="27">
        <v>217</v>
      </c>
      <c r="U670" s="48">
        <v>39728.504050925927</v>
      </c>
    </row>
    <row r="671" spans="1:27" x14ac:dyDescent="0.2">
      <c r="A671" s="27" t="s">
        <v>291</v>
      </c>
      <c r="B671" s="28" t="s">
        <v>701</v>
      </c>
      <c r="C671" s="27">
        <v>100.2454</v>
      </c>
      <c r="D671" s="27">
        <v>56.462850000000003</v>
      </c>
      <c r="E671" s="27">
        <v>4.1919999999999999E-2</v>
      </c>
      <c r="F671" s="27">
        <v>19.710609999999999</v>
      </c>
      <c r="G671" s="27">
        <v>0.20824000000000001</v>
      </c>
      <c r="H671" s="27">
        <v>3.3698299999999999</v>
      </c>
      <c r="I671" s="27">
        <v>5.4129999999999998E-2</v>
      </c>
      <c r="J671" s="27">
        <v>3.7615699999999999</v>
      </c>
      <c r="K671" s="27">
        <v>5.561E-2</v>
      </c>
      <c r="L671" s="27">
        <v>10.77413</v>
      </c>
      <c r="M671" s="27">
        <v>5.4474900000000002</v>
      </c>
      <c r="N671" s="27">
        <v>0.35904000000000003</v>
      </c>
      <c r="P671" s="27">
        <v>100.2454</v>
      </c>
      <c r="Q671" s="27">
        <v>-18348</v>
      </c>
      <c r="R671" s="27">
        <v>26885</v>
      </c>
      <c r="S671" s="27">
        <v>-58</v>
      </c>
      <c r="T671" s="27">
        <v>218</v>
      </c>
      <c r="U671" s="48">
        <v>39728.507060185184</v>
      </c>
    </row>
    <row r="672" spans="1:27" x14ac:dyDescent="0.2">
      <c r="B672" s="49" t="s">
        <v>418</v>
      </c>
      <c r="C672" s="27">
        <f>COUNT(C668:C671)</f>
        <v>4</v>
      </c>
      <c r="D672" s="27">
        <f t="shared" ref="D672" si="364">COUNT(D668:D671)</f>
        <v>4</v>
      </c>
      <c r="E672" s="27">
        <f t="shared" ref="E672" si="365">COUNT(E668:E671)</f>
        <v>4</v>
      </c>
      <c r="F672" s="27">
        <f t="shared" ref="F672" si="366">COUNT(F668:F671)</f>
        <v>4</v>
      </c>
      <c r="G672" s="27">
        <f t="shared" ref="G672" si="367">COUNT(G668:G671)</f>
        <v>4</v>
      </c>
      <c r="H672" s="27">
        <f t="shared" ref="H672" si="368">COUNT(H668:H671)</f>
        <v>4</v>
      </c>
      <c r="I672" s="27">
        <f t="shared" ref="I672" si="369">COUNT(I668:I671)</f>
        <v>4</v>
      </c>
      <c r="J672" s="27">
        <f t="shared" ref="J672" si="370">COUNT(J668:J671)</f>
        <v>4</v>
      </c>
      <c r="K672" s="27">
        <f t="shared" ref="K672" si="371">COUNT(K668:K671)</f>
        <v>4</v>
      </c>
      <c r="L672" s="27">
        <f t="shared" ref="L672" si="372">COUNT(L668:L671)</f>
        <v>4</v>
      </c>
      <c r="M672" s="27">
        <f t="shared" ref="M672" si="373">COUNT(M668:M671)</f>
        <v>4</v>
      </c>
      <c r="N672" s="27">
        <f t="shared" ref="N672" si="374">COUNT(N668:N671)</f>
        <v>4</v>
      </c>
      <c r="P672" s="27">
        <f>COUNT(P668:P671)</f>
        <v>4</v>
      </c>
      <c r="U672" s="48"/>
    </row>
    <row r="673" spans="1:21" x14ac:dyDescent="0.2">
      <c r="B673" s="49" t="s">
        <v>419</v>
      </c>
      <c r="C673" s="16">
        <f>AVERAGE(C668:C671)</f>
        <v>100.1683975</v>
      </c>
      <c r="D673" s="16">
        <f t="shared" ref="D673:N673" si="375">AVERAGE(D668:D671)</f>
        <v>56.624665</v>
      </c>
      <c r="E673" s="16">
        <f t="shared" si="375"/>
        <v>2.2812499999999999E-2</v>
      </c>
      <c r="F673" s="16">
        <f t="shared" si="375"/>
        <v>21.685575</v>
      </c>
      <c r="G673" s="16">
        <f t="shared" si="375"/>
        <v>0.4891625</v>
      </c>
      <c r="H673" s="16">
        <f t="shared" si="375"/>
        <v>4.2239149999999999</v>
      </c>
      <c r="I673" s="16">
        <f t="shared" si="375"/>
        <v>3.7874999999999999E-2</v>
      </c>
      <c r="J673" s="16">
        <f t="shared" si="375"/>
        <v>3.28613</v>
      </c>
      <c r="K673" s="16">
        <f t="shared" si="375"/>
        <v>6.0745E-2</v>
      </c>
      <c r="L673" s="16">
        <f t="shared" si="375"/>
        <v>7.3508899999999997</v>
      </c>
      <c r="M673" s="16">
        <f t="shared" si="375"/>
        <v>5.9806950000000008</v>
      </c>
      <c r="N673" s="16">
        <f t="shared" si="375"/>
        <v>0.40594999999999998</v>
      </c>
      <c r="O673" s="16"/>
      <c r="P673" s="16">
        <f>AVERAGE(P668:P671)</f>
        <v>100.1683975</v>
      </c>
      <c r="U673" s="48"/>
    </row>
    <row r="674" spans="1:21" x14ac:dyDescent="0.2">
      <c r="B674" s="49" t="s">
        <v>787</v>
      </c>
      <c r="C674" s="16">
        <f t="shared" ref="C674:N674" si="376">STDEV(C668:C671)</f>
        <v>1.3382884132695998</v>
      </c>
      <c r="D674" s="77">
        <f t="shared" si="376"/>
        <v>1.8944168195428019</v>
      </c>
      <c r="E674" s="16">
        <f t="shared" si="376"/>
        <v>1.9855308903833923E-2</v>
      </c>
      <c r="F674" s="16">
        <f t="shared" si="376"/>
        <v>3.6425893667874929</v>
      </c>
      <c r="G674" s="16">
        <f t="shared" si="376"/>
        <v>0.43697085031498384</v>
      </c>
      <c r="H674" s="77">
        <f t="shared" si="376"/>
        <v>2.7562989811278942</v>
      </c>
      <c r="I674" s="16">
        <f t="shared" si="376"/>
        <v>4.716252502428879E-2</v>
      </c>
      <c r="J674" s="16">
        <f t="shared" si="376"/>
        <v>3.9782547825480794</v>
      </c>
      <c r="K674" s="16">
        <f t="shared" si="376"/>
        <v>2.5203690867278417E-2</v>
      </c>
      <c r="L674" s="16">
        <f t="shared" si="376"/>
        <v>2.3222060389351031</v>
      </c>
      <c r="M674" s="77">
        <f t="shared" si="376"/>
        <v>1.1713313046984868</v>
      </c>
      <c r="N674" s="16">
        <f t="shared" si="376"/>
        <v>0.1028445279698116</v>
      </c>
      <c r="O674" s="16"/>
      <c r="P674" s="16">
        <f>STDEV(P668:P671)</f>
        <v>1.3382884132695998</v>
      </c>
      <c r="U674" s="48"/>
    </row>
    <row r="675" spans="1:21" x14ac:dyDescent="0.2">
      <c r="B675" s="49" t="s">
        <v>563</v>
      </c>
      <c r="C675" s="16"/>
      <c r="D675" s="16">
        <f t="shared" ref="D675:N675" si="377">D673/D$11</f>
        <v>0.94242031612251453</v>
      </c>
      <c r="E675" s="16">
        <f t="shared" si="377"/>
        <v>2.8551742954837869E-4</v>
      </c>
      <c r="F675" s="16">
        <f t="shared" si="377"/>
        <v>0.21268441314192998</v>
      </c>
      <c r="G675" s="16">
        <f t="shared" si="377"/>
        <v>3.2183818430398799E-3</v>
      </c>
      <c r="H675" s="16">
        <f t="shared" si="377"/>
        <v>5.8790906712096913E-2</v>
      </c>
      <c r="I675" s="16">
        <f t="shared" si="377"/>
        <v>5.3392145751042465E-4</v>
      </c>
      <c r="J675" s="16">
        <f t="shared" si="377"/>
        <v>8.1532785502327287E-2</v>
      </c>
      <c r="K675" s="16">
        <f t="shared" si="377"/>
        <v>8.1308376188270822E-4</v>
      </c>
      <c r="L675" s="16">
        <f t="shared" si="377"/>
        <v>0.13108004008602089</v>
      </c>
      <c r="M675" s="16">
        <f t="shared" si="377"/>
        <v>9.6495599957017675E-2</v>
      </c>
      <c r="N675" s="16">
        <f t="shared" si="377"/>
        <v>4.3092924459202115E-3</v>
      </c>
      <c r="O675" s="16"/>
      <c r="P675" s="16">
        <f>SUM(D675:O675)</f>
        <v>1.5321642584598087</v>
      </c>
      <c r="Q675" s="28" t="s">
        <v>564</v>
      </c>
      <c r="U675" s="48"/>
    </row>
    <row r="676" spans="1:21" x14ac:dyDescent="0.2">
      <c r="B676" s="49" t="s">
        <v>565</v>
      </c>
      <c r="C676" s="16"/>
      <c r="D676" s="17">
        <f t="shared" ref="D676:N676" si="378">D675*D$9*D$7</f>
        <v>3.7696812644900581</v>
      </c>
      <c r="E676" s="17">
        <f t="shared" si="378"/>
        <v>1.1420697181935148E-3</v>
      </c>
      <c r="F676" s="17">
        <f t="shared" si="378"/>
        <v>1.2761064788515799</v>
      </c>
      <c r="G676" s="17">
        <f t="shared" si="378"/>
        <v>1.9310291058239278E-2</v>
      </c>
      <c r="H676" s="17">
        <f t="shared" si="378"/>
        <v>0.11758181342419383</v>
      </c>
      <c r="I676" s="17">
        <f t="shared" si="378"/>
        <v>1.0678429150208493E-3</v>
      </c>
      <c r="J676" s="17">
        <f t="shared" si="378"/>
        <v>0.16306557100465457</v>
      </c>
      <c r="K676" s="17">
        <f t="shared" si="378"/>
        <v>1.6261675237654164E-3</v>
      </c>
      <c r="L676" s="17">
        <f t="shared" si="378"/>
        <v>0.26216008017204179</v>
      </c>
      <c r="M676" s="17">
        <f t="shared" si="378"/>
        <v>0.19299119991403535</v>
      </c>
      <c r="N676" s="17">
        <f t="shared" si="378"/>
        <v>8.618584891840423E-3</v>
      </c>
      <c r="O676" s="17"/>
      <c r="P676" s="16">
        <f>SUM(D676:O676)</f>
        <v>5.8133513639636245</v>
      </c>
      <c r="Q676" s="28" t="s">
        <v>564</v>
      </c>
      <c r="R676" s="27">
        <f>(2*Q677)/P676</f>
        <v>2.7522850414964384</v>
      </c>
      <c r="S676" s="18" t="s">
        <v>566</v>
      </c>
      <c r="U676" s="48"/>
    </row>
    <row r="677" spans="1:21" x14ac:dyDescent="0.2">
      <c r="B677" s="49" t="s">
        <v>428</v>
      </c>
      <c r="D677" s="52">
        <f t="shared" ref="D677:N677" si="379">$R676*D675*D$7</f>
        <v>2.5938093388663415</v>
      </c>
      <c r="E677" s="52">
        <f t="shared" si="379"/>
        <v>7.8582535043251588E-4</v>
      </c>
      <c r="F677" s="52">
        <f t="shared" si="379"/>
        <v>1.1707362576999649</v>
      </c>
      <c r="G677" s="52">
        <f t="shared" si="379"/>
        <v>1.7715808408844798E-2</v>
      </c>
      <c r="H677" s="52">
        <f t="shared" si="379"/>
        <v>0.1618093331197169</v>
      </c>
      <c r="I677" s="52">
        <f t="shared" si="379"/>
        <v>1.469504040839918E-3</v>
      </c>
      <c r="J677" s="52">
        <f t="shared" si="379"/>
        <v>0.22440146592959306</v>
      </c>
      <c r="K677" s="52">
        <f t="shared" si="379"/>
        <v>2.2378382753134298E-3</v>
      </c>
      <c r="L677" s="52">
        <f t="shared" si="379"/>
        <v>0.3607696335675088</v>
      </c>
      <c r="M677" s="52">
        <f t="shared" si="379"/>
        <v>0.53116679266384825</v>
      </c>
      <c r="N677" s="52">
        <f t="shared" si="379"/>
        <v>2.3720802276679595E-2</v>
      </c>
      <c r="O677" s="52"/>
      <c r="P677" s="52">
        <f>SUM(D677:O677)</f>
        <v>5.0886226001990833</v>
      </c>
      <c r="Q677" s="27">
        <v>8</v>
      </c>
      <c r="R677" s="28" t="s">
        <v>567</v>
      </c>
    </row>
    <row r="678" spans="1:21" s="53" customFormat="1" x14ac:dyDescent="0.2">
      <c r="C678" s="54" t="s">
        <v>575</v>
      </c>
      <c r="D678" s="62">
        <f>F677-L677</f>
        <v>0.80996662413245613</v>
      </c>
      <c r="F678" s="54" t="s">
        <v>576</v>
      </c>
      <c r="G678" s="62">
        <f>F677+D677+H677</f>
        <v>3.9263549296860236</v>
      </c>
      <c r="I678" s="54" t="s">
        <v>577</v>
      </c>
      <c r="J678" s="62">
        <f>L677+M677</f>
        <v>0.89193642623135705</v>
      </c>
      <c r="U678" s="56"/>
    </row>
    <row r="679" spans="1:21" s="37" customFormat="1" x14ac:dyDescent="0.2">
      <c r="B679" s="26" t="s">
        <v>680</v>
      </c>
      <c r="C679" s="46" t="s">
        <v>414</v>
      </c>
      <c r="D679" s="46" t="s">
        <v>4</v>
      </c>
      <c r="E679" s="46" t="s">
        <v>7</v>
      </c>
      <c r="F679" s="46" t="s">
        <v>3</v>
      </c>
      <c r="G679" s="46" t="s">
        <v>8</v>
      </c>
      <c r="H679" s="46" t="s">
        <v>10</v>
      </c>
      <c r="I679" s="46" t="s">
        <v>9</v>
      </c>
      <c r="J679" s="46" t="s">
        <v>2</v>
      </c>
      <c r="K679" s="46" t="s">
        <v>11</v>
      </c>
      <c r="L679" s="46" t="s">
        <v>6</v>
      </c>
      <c r="M679" s="46" t="s">
        <v>1</v>
      </c>
      <c r="N679" s="46" t="s">
        <v>5</v>
      </c>
      <c r="O679" s="46" t="s">
        <v>485</v>
      </c>
      <c r="P679" s="46" t="s">
        <v>12</v>
      </c>
      <c r="Q679" s="46" t="s">
        <v>13</v>
      </c>
      <c r="R679" s="46" t="s">
        <v>14</v>
      </c>
      <c r="S679" s="46" t="s">
        <v>15</v>
      </c>
      <c r="T679" s="46" t="s">
        <v>21</v>
      </c>
      <c r="U679" s="47" t="s">
        <v>22</v>
      </c>
    </row>
    <row r="680" spans="1:21" x14ac:dyDescent="0.2">
      <c r="A680" s="27" t="s">
        <v>281</v>
      </c>
      <c r="B680" s="28" t="s">
        <v>702</v>
      </c>
      <c r="C680" s="27">
        <v>98.627629999999996</v>
      </c>
      <c r="D680" s="27">
        <v>37.152940000000001</v>
      </c>
      <c r="E680" s="27">
        <v>0</v>
      </c>
      <c r="F680" s="27">
        <v>0</v>
      </c>
      <c r="G680" s="27">
        <v>3.7060000000000003E-2</v>
      </c>
      <c r="H680" s="27">
        <v>28.491029999999999</v>
      </c>
      <c r="I680" s="27">
        <v>0.24995000000000001</v>
      </c>
      <c r="J680" s="27">
        <v>32.095759999999999</v>
      </c>
      <c r="K680" s="27">
        <v>0.57823999999999998</v>
      </c>
      <c r="L680" s="27">
        <v>2.2380000000000001E-2</v>
      </c>
      <c r="M680" s="27">
        <v>2.5999999999999998E-4</v>
      </c>
      <c r="N680" s="27">
        <v>0</v>
      </c>
      <c r="P680" s="27">
        <v>98.627629999999996</v>
      </c>
      <c r="Q680" s="27">
        <v>-17899</v>
      </c>
      <c r="R680" s="27">
        <v>26632</v>
      </c>
      <c r="S680" s="27">
        <v>-59</v>
      </c>
      <c r="T680" s="27">
        <v>210</v>
      </c>
      <c r="U680" s="48">
        <v>39728.482557870368</v>
      </c>
    </row>
    <row r="681" spans="1:21" x14ac:dyDescent="0.2">
      <c r="A681" s="27" t="s">
        <v>283</v>
      </c>
      <c r="B681" s="28" t="s">
        <v>702</v>
      </c>
      <c r="C681" s="27">
        <v>98.595979999999997</v>
      </c>
      <c r="D681" s="27">
        <v>37.336390000000002</v>
      </c>
      <c r="E681" s="27">
        <v>1.14E-3</v>
      </c>
      <c r="F681" s="27">
        <v>0</v>
      </c>
      <c r="G681" s="27">
        <v>1.847E-2</v>
      </c>
      <c r="H681" s="27">
        <v>28.427309999999999</v>
      </c>
      <c r="I681" s="27">
        <v>0.26402999999999999</v>
      </c>
      <c r="J681" s="27">
        <v>31.95796</v>
      </c>
      <c r="K681" s="27">
        <v>0.57211999999999996</v>
      </c>
      <c r="L681" s="27">
        <v>1.2409999999999999E-2</v>
      </c>
      <c r="M681" s="27">
        <v>6.1599999999999997E-3</v>
      </c>
      <c r="N681" s="27">
        <v>0</v>
      </c>
      <c r="P681" s="27">
        <v>98.595979999999997</v>
      </c>
      <c r="Q681" s="27">
        <v>-17886.3</v>
      </c>
      <c r="R681" s="27">
        <v>26631.8</v>
      </c>
      <c r="S681" s="27">
        <v>-59</v>
      </c>
      <c r="T681" s="27">
        <v>211</v>
      </c>
      <c r="U681" s="48">
        <v>39728.485775462963</v>
      </c>
    </row>
    <row r="682" spans="1:21" x14ac:dyDescent="0.2">
      <c r="A682" s="27" t="s">
        <v>284</v>
      </c>
      <c r="B682" s="28" t="s">
        <v>702</v>
      </c>
      <c r="C682" s="27">
        <v>98.38203</v>
      </c>
      <c r="D682" s="27">
        <v>37.438009999999998</v>
      </c>
      <c r="E682" s="27">
        <v>8.4399999999999996E-3</v>
      </c>
      <c r="F682" s="27">
        <v>0</v>
      </c>
      <c r="G682" s="27">
        <v>1.575E-2</v>
      </c>
      <c r="H682" s="27">
        <v>28.438310000000001</v>
      </c>
      <c r="I682" s="27">
        <v>0.20527000000000001</v>
      </c>
      <c r="J682" s="27">
        <v>31.666319999999999</v>
      </c>
      <c r="K682" s="27">
        <v>0.59770999999999996</v>
      </c>
      <c r="L682" s="27">
        <v>1.221E-2</v>
      </c>
      <c r="M682" s="27">
        <v>0</v>
      </c>
      <c r="N682" s="27">
        <v>0</v>
      </c>
      <c r="P682" s="27">
        <v>98.38203</v>
      </c>
      <c r="Q682" s="27">
        <v>-17873.5</v>
      </c>
      <c r="R682" s="27">
        <v>26631.5</v>
      </c>
      <c r="S682" s="27">
        <v>-59</v>
      </c>
      <c r="T682" s="27">
        <v>212</v>
      </c>
      <c r="U682" s="48">
        <v>39728.48878472222</v>
      </c>
    </row>
    <row r="683" spans="1:21" x14ac:dyDescent="0.2">
      <c r="A683" s="27" t="s">
        <v>285</v>
      </c>
      <c r="B683" s="28" t="s">
        <v>702</v>
      </c>
      <c r="C683" s="27">
        <v>98.651179999999997</v>
      </c>
      <c r="D683" s="27">
        <v>37.322539999999996</v>
      </c>
      <c r="E683" s="27">
        <v>3.5300000000000002E-3</v>
      </c>
      <c r="F683" s="27">
        <v>5.7400000000000003E-3</v>
      </c>
      <c r="G683" s="27">
        <v>2.426E-2</v>
      </c>
      <c r="H683" s="27">
        <v>28.398669999999999</v>
      </c>
      <c r="I683" s="27">
        <v>0.23157</v>
      </c>
      <c r="J683" s="27">
        <v>32.103900000000003</v>
      </c>
      <c r="K683" s="27">
        <v>0.53007000000000004</v>
      </c>
      <c r="L683" s="27">
        <v>2.1299999999999999E-3</v>
      </c>
      <c r="M683" s="27">
        <v>2.1129999999999999E-2</v>
      </c>
      <c r="N683" s="27">
        <v>7.6299999999999996E-3</v>
      </c>
      <c r="P683" s="27">
        <v>98.651179999999997</v>
      </c>
      <c r="Q683" s="27">
        <v>-17860.8</v>
      </c>
      <c r="R683" s="27">
        <v>26631.3</v>
      </c>
      <c r="S683" s="27">
        <v>-59</v>
      </c>
      <c r="T683" s="27">
        <v>213</v>
      </c>
      <c r="U683" s="48">
        <v>39728.491782407407</v>
      </c>
    </row>
    <row r="684" spans="1:21" x14ac:dyDescent="0.2">
      <c r="A684" s="27" t="s">
        <v>286</v>
      </c>
      <c r="B684" s="28" t="s">
        <v>702</v>
      </c>
      <c r="C684" s="27">
        <v>98.575500000000005</v>
      </c>
      <c r="D684" s="27">
        <v>37.596969999999999</v>
      </c>
      <c r="E684" s="27">
        <v>1.5559999999999999E-2</v>
      </c>
      <c r="F684" s="27">
        <v>9.1000000000000004E-3</v>
      </c>
      <c r="G684" s="27">
        <v>2.8709999999999999E-2</v>
      </c>
      <c r="H684" s="27">
        <v>28.537099999999999</v>
      </c>
      <c r="I684" s="27">
        <v>0.21279000000000001</v>
      </c>
      <c r="J684" s="27">
        <v>31.51437</v>
      </c>
      <c r="K684" s="27">
        <v>0.63153999999999999</v>
      </c>
      <c r="L684" s="27">
        <v>9.4900000000000002E-3</v>
      </c>
      <c r="M684" s="27">
        <v>8.5400000000000007E-3</v>
      </c>
      <c r="N684" s="27">
        <v>1.132E-2</v>
      </c>
      <c r="P684" s="27">
        <v>98.575500000000005</v>
      </c>
      <c r="Q684" s="27">
        <v>-17848</v>
      </c>
      <c r="R684" s="27">
        <v>26631</v>
      </c>
      <c r="S684" s="27">
        <v>-59</v>
      </c>
      <c r="T684" s="27">
        <v>214</v>
      </c>
      <c r="U684" s="48">
        <v>39728.494768518518</v>
      </c>
    </row>
    <row r="685" spans="1:21" x14ac:dyDescent="0.2">
      <c r="A685" s="27" t="s">
        <v>294</v>
      </c>
      <c r="B685" s="28" t="s">
        <v>703</v>
      </c>
      <c r="C685" s="27">
        <v>99.016689999999997</v>
      </c>
      <c r="D685" s="27">
        <v>37.269979999999997</v>
      </c>
      <c r="E685" s="27">
        <v>1.282E-2</v>
      </c>
      <c r="F685" s="27">
        <v>0</v>
      </c>
      <c r="G685" s="27">
        <v>3.1780000000000003E-2</v>
      </c>
      <c r="H685" s="27">
        <v>28.10745</v>
      </c>
      <c r="I685" s="27">
        <v>0.219</v>
      </c>
      <c r="J685" s="27">
        <v>32.810459999999999</v>
      </c>
      <c r="K685" s="27">
        <v>0.56272</v>
      </c>
      <c r="L685" s="27">
        <v>0</v>
      </c>
      <c r="M685" s="27">
        <v>2.4599999999999999E-3</v>
      </c>
      <c r="N685" s="27">
        <v>0</v>
      </c>
      <c r="P685" s="27">
        <v>99.016689999999997</v>
      </c>
      <c r="Q685" s="27">
        <v>-18328</v>
      </c>
      <c r="R685" s="27">
        <v>26833</v>
      </c>
      <c r="S685" s="27">
        <v>-58</v>
      </c>
      <c r="T685" s="27">
        <v>220</v>
      </c>
      <c r="U685" s="48">
        <v>39728.513321759259</v>
      </c>
    </row>
    <row r="686" spans="1:21" x14ac:dyDescent="0.2">
      <c r="A686" s="27" t="s">
        <v>295</v>
      </c>
      <c r="B686" s="28" t="s">
        <v>703</v>
      </c>
      <c r="C686" s="27">
        <v>99.014179999999996</v>
      </c>
      <c r="D686" s="27">
        <v>37.564619999999998</v>
      </c>
      <c r="E686" s="27">
        <v>2.97E-3</v>
      </c>
      <c r="F686" s="27">
        <v>1.004E-2</v>
      </c>
      <c r="G686" s="27">
        <v>1.9310000000000001E-2</v>
      </c>
      <c r="H686" s="27">
        <v>28.39845</v>
      </c>
      <c r="I686" s="27">
        <v>0.20219000000000001</v>
      </c>
      <c r="J686" s="27">
        <v>32.240099999999998</v>
      </c>
      <c r="K686" s="27">
        <v>0.54423999999999995</v>
      </c>
      <c r="L686" s="27">
        <v>1.5640000000000001E-2</v>
      </c>
      <c r="M686" s="27">
        <v>7.4799999999999997E-3</v>
      </c>
      <c r="N686" s="27">
        <v>9.1400000000000006E-3</v>
      </c>
      <c r="P686" s="27">
        <v>99.014179999999996</v>
      </c>
      <c r="Q686" s="27">
        <v>-18321</v>
      </c>
      <c r="R686" s="27">
        <v>26816</v>
      </c>
      <c r="S686" s="27">
        <v>-58</v>
      </c>
      <c r="T686" s="27">
        <v>221</v>
      </c>
      <c r="U686" s="48">
        <v>39728.516342592593</v>
      </c>
    </row>
    <row r="687" spans="1:21" x14ac:dyDescent="0.2">
      <c r="B687" s="49" t="s">
        <v>418</v>
      </c>
      <c r="C687" s="27">
        <f t="shared" ref="C687:N687" si="380">COUNT(C680:C686)</f>
        <v>7</v>
      </c>
      <c r="D687" s="27">
        <f t="shared" si="380"/>
        <v>7</v>
      </c>
      <c r="E687" s="27">
        <f t="shared" si="380"/>
        <v>7</v>
      </c>
      <c r="F687" s="27">
        <f t="shared" si="380"/>
        <v>7</v>
      </c>
      <c r="G687" s="27">
        <f t="shared" si="380"/>
        <v>7</v>
      </c>
      <c r="H687" s="27">
        <f t="shared" si="380"/>
        <v>7</v>
      </c>
      <c r="I687" s="27">
        <f t="shared" si="380"/>
        <v>7</v>
      </c>
      <c r="J687" s="27">
        <f t="shared" si="380"/>
        <v>7</v>
      </c>
      <c r="K687" s="27">
        <f t="shared" si="380"/>
        <v>7</v>
      </c>
      <c r="L687" s="27">
        <f t="shared" si="380"/>
        <v>7</v>
      </c>
      <c r="M687" s="27">
        <f t="shared" si="380"/>
        <v>7</v>
      </c>
      <c r="N687" s="27">
        <f t="shared" si="380"/>
        <v>7</v>
      </c>
      <c r="P687" s="27">
        <f t="shared" ref="P687" si="381">COUNT(P680:P686)</f>
        <v>7</v>
      </c>
      <c r="U687" s="48"/>
    </row>
    <row r="688" spans="1:21" x14ac:dyDescent="0.2">
      <c r="B688" s="49" t="s">
        <v>419</v>
      </c>
      <c r="C688" s="16">
        <f t="shared" ref="C688:N688" si="382">AVERAGE(C680:C686)</f>
        <v>98.694741428571433</v>
      </c>
      <c r="D688" s="16">
        <f t="shared" si="382"/>
        <v>37.383064285714283</v>
      </c>
      <c r="E688" s="16">
        <f t="shared" si="382"/>
        <v>6.3514285714285712E-3</v>
      </c>
      <c r="F688" s="16">
        <f t="shared" si="382"/>
        <v>3.5542857142857143E-3</v>
      </c>
      <c r="G688" s="16">
        <f t="shared" si="382"/>
        <v>2.5048571428571427E-2</v>
      </c>
      <c r="H688" s="16">
        <f t="shared" si="382"/>
        <v>28.399759999999997</v>
      </c>
      <c r="I688" s="16">
        <f t="shared" si="382"/>
        <v>0.22640000000000002</v>
      </c>
      <c r="J688" s="16">
        <f t="shared" si="382"/>
        <v>32.055552857142857</v>
      </c>
      <c r="K688" s="16">
        <f t="shared" si="382"/>
        <v>0.57380571428571425</v>
      </c>
      <c r="L688" s="16">
        <f t="shared" si="382"/>
        <v>1.0608571428571427E-2</v>
      </c>
      <c r="M688" s="16">
        <f t="shared" si="382"/>
        <v>6.5757142857142846E-3</v>
      </c>
      <c r="N688" s="16">
        <f t="shared" si="382"/>
        <v>4.0128571428571435E-3</v>
      </c>
      <c r="O688" s="16"/>
      <c r="P688" s="16">
        <f t="shared" ref="P688" si="383">AVERAGE(P680:P686)</f>
        <v>98.694741428571433</v>
      </c>
      <c r="U688" s="48"/>
    </row>
    <row r="689" spans="1:21" x14ac:dyDescent="0.2">
      <c r="B689" s="49" t="s">
        <v>787</v>
      </c>
      <c r="C689" s="16">
        <f t="shared" ref="C689:N689" si="384">STDEV(C680:C686)</f>
        <v>0.23588634307144254</v>
      </c>
      <c r="D689" s="16">
        <f t="shared" si="384"/>
        <v>0.15985622924544193</v>
      </c>
      <c r="E689" s="16">
        <f t="shared" si="384"/>
        <v>6.0262825151482027E-3</v>
      </c>
      <c r="F689" s="16">
        <f t="shared" si="384"/>
        <v>4.6211212821956867E-3</v>
      </c>
      <c r="G689" s="16">
        <f t="shared" si="384"/>
        <v>7.8133079391753783E-3</v>
      </c>
      <c r="H689" s="16">
        <f t="shared" si="384"/>
        <v>0.13837487356212194</v>
      </c>
      <c r="I689" s="16">
        <f t="shared" si="384"/>
        <v>2.3345025879902833E-2</v>
      </c>
      <c r="J689" s="16">
        <f t="shared" si="384"/>
        <v>0.42067445262396919</v>
      </c>
      <c r="K689" s="16">
        <f t="shared" si="384"/>
        <v>3.3756491650813299E-2</v>
      </c>
      <c r="L689" s="16">
        <f t="shared" si="384"/>
        <v>7.6960020542517814E-3</v>
      </c>
      <c r="M689" s="16">
        <f t="shared" si="384"/>
        <v>7.2657136771342185E-3</v>
      </c>
      <c r="N689" s="16">
        <f t="shared" si="384"/>
        <v>5.1182311862781726E-3</v>
      </c>
      <c r="O689" s="16"/>
      <c r="P689" s="16">
        <f>STDEV(P680:P686)</f>
        <v>0.23588634307144254</v>
      </c>
      <c r="U689" s="48"/>
    </row>
    <row r="690" spans="1:21" x14ac:dyDescent="0.2">
      <c r="B690" s="49" t="s">
        <v>563</v>
      </c>
      <c r="C690" s="16"/>
      <c r="D690" s="16">
        <f t="shared" ref="D690:N690" si="385">D688/D$11</f>
        <v>0.62217691286599464</v>
      </c>
      <c r="E690" s="16">
        <f t="shared" si="385"/>
        <v>7.9493416314494982E-5</v>
      </c>
      <c r="F690" s="16">
        <f t="shared" si="385"/>
        <v>3.4859171190139185E-5</v>
      </c>
      <c r="G690" s="16">
        <f t="shared" si="385"/>
        <v>1.6480385859464245E-4</v>
      </c>
      <c r="H690" s="16">
        <f t="shared" si="385"/>
        <v>0.3952843844646356</v>
      </c>
      <c r="I690" s="16">
        <f t="shared" si="385"/>
        <v>3.1915463493164399E-3</v>
      </c>
      <c r="J690" s="16">
        <f t="shared" si="385"/>
        <v>0.79533631209353961</v>
      </c>
      <c r="K690" s="16">
        <f t="shared" si="385"/>
        <v>7.6805022431677174E-3</v>
      </c>
      <c r="L690" s="16">
        <f t="shared" si="385"/>
        <v>1.8917055868235801E-4</v>
      </c>
      <c r="M690" s="16">
        <f t="shared" si="385"/>
        <v>1.0609594623132122E-4</v>
      </c>
      <c r="N690" s="16">
        <f t="shared" si="385"/>
        <v>4.2597795226681243E-5</v>
      </c>
      <c r="O690" s="16"/>
      <c r="P690" s="16">
        <f>SUM(D690:O690)</f>
        <v>1.8242866787628937</v>
      </c>
      <c r="Q690" s="28" t="s">
        <v>564</v>
      </c>
      <c r="U690" s="48"/>
    </row>
    <row r="691" spans="1:21" x14ac:dyDescent="0.2">
      <c r="B691" s="49" t="s">
        <v>565</v>
      </c>
      <c r="C691" s="16"/>
      <c r="D691" s="17">
        <f t="shared" ref="D691:N691" si="386">D690*D$9*D$7</f>
        <v>2.4887076514639785</v>
      </c>
      <c r="E691" s="17">
        <f t="shared" si="386"/>
        <v>3.1797366525797993E-4</v>
      </c>
      <c r="F691" s="17">
        <f t="shared" si="386"/>
        <v>2.0915502714083511E-4</v>
      </c>
      <c r="G691" s="17">
        <f t="shared" si="386"/>
        <v>9.8882315156785462E-4</v>
      </c>
      <c r="H691" s="17">
        <f t="shared" si="386"/>
        <v>0.79056876892927119</v>
      </c>
      <c r="I691" s="17">
        <f t="shared" si="386"/>
        <v>6.3830926986328798E-3</v>
      </c>
      <c r="J691" s="17">
        <f t="shared" si="386"/>
        <v>1.5906726241870792</v>
      </c>
      <c r="K691" s="17">
        <f t="shared" si="386"/>
        <v>1.5361004486335435E-2</v>
      </c>
      <c r="L691" s="17">
        <f t="shared" si="386"/>
        <v>3.7834111736471601E-4</v>
      </c>
      <c r="M691" s="17">
        <f t="shared" si="386"/>
        <v>2.1219189246264245E-4</v>
      </c>
      <c r="N691" s="17">
        <f t="shared" si="386"/>
        <v>8.5195590453362487E-5</v>
      </c>
      <c r="O691" s="17"/>
      <c r="P691" s="16">
        <f>SUM(D691:O691)</f>
        <v>4.8938848222095448</v>
      </c>
      <c r="Q691" s="28" t="s">
        <v>564</v>
      </c>
      <c r="R691" s="27">
        <f>(2*Q692)/P691</f>
        <v>1.6346931508674274</v>
      </c>
      <c r="S691" s="18" t="s">
        <v>566</v>
      </c>
      <c r="U691" s="48"/>
    </row>
    <row r="692" spans="1:21" x14ac:dyDescent="0.2">
      <c r="B692" s="49" t="s">
        <v>428</v>
      </c>
      <c r="D692" s="52">
        <f t="shared" ref="D692:N692" si="387">$R691*D690*D$7</f>
        <v>1.0170683380898815</v>
      </c>
      <c r="E692" s="52">
        <f t="shared" si="387"/>
        <v>1.2994734318835796E-4</v>
      </c>
      <c r="F692" s="52">
        <f t="shared" si="387"/>
        <v>1.1396809677887135E-4</v>
      </c>
      <c r="G692" s="52">
        <f t="shared" si="387"/>
        <v>5.3880747776237207E-4</v>
      </c>
      <c r="H692" s="52">
        <f t="shared" si="387"/>
        <v>0.6461686759291867</v>
      </c>
      <c r="I692" s="52">
        <f t="shared" si="387"/>
        <v>5.2171989579035266E-3</v>
      </c>
      <c r="J692" s="52">
        <f t="shared" si="387"/>
        <v>1.3001308220154679</v>
      </c>
      <c r="K692" s="52">
        <f t="shared" si="387"/>
        <v>1.2555264412128181E-2</v>
      </c>
      <c r="L692" s="52">
        <f t="shared" si="387"/>
        <v>3.0923581662381538E-4</v>
      </c>
      <c r="M692" s="52">
        <f t="shared" si="387"/>
        <v>3.4686863327827928E-4</v>
      </c>
      <c r="N692" s="52">
        <f t="shared" si="387"/>
        <v>1.3926864819821804E-4</v>
      </c>
      <c r="O692" s="52"/>
      <c r="P692" s="52">
        <f>SUM(D692:O692)</f>
        <v>2.9827183954203975</v>
      </c>
      <c r="Q692" s="27">
        <v>4</v>
      </c>
      <c r="R692" s="28" t="s">
        <v>567</v>
      </c>
    </row>
    <row r="693" spans="1:21" s="53" customFormat="1" x14ac:dyDescent="0.2">
      <c r="C693" s="54" t="s">
        <v>429</v>
      </c>
      <c r="D693" s="55">
        <f>J692/(SUM(H692:L692))</f>
        <v>0.66185260982650296</v>
      </c>
      <c r="G693" s="54" t="s">
        <v>681</v>
      </c>
      <c r="H693" s="76">
        <f>J692+H692+I692+L692+G692</f>
        <v>1.9523647401969444</v>
      </c>
      <c r="U693" s="56"/>
    </row>
    <row r="694" spans="1:21" s="37" customFormat="1" x14ac:dyDescent="0.2">
      <c r="B694" s="26" t="s">
        <v>688</v>
      </c>
      <c r="C694" s="46" t="s">
        <v>414</v>
      </c>
      <c r="D694" s="46" t="s">
        <v>4</v>
      </c>
      <c r="E694" s="46" t="s">
        <v>7</v>
      </c>
      <c r="F694" s="46" t="s">
        <v>3</v>
      </c>
      <c r="G694" s="46" t="s">
        <v>8</v>
      </c>
      <c r="H694" s="46" t="s">
        <v>10</v>
      </c>
      <c r="I694" s="46" t="s">
        <v>9</v>
      </c>
      <c r="J694" s="46" t="s">
        <v>2</v>
      </c>
      <c r="K694" s="46" t="s">
        <v>11</v>
      </c>
      <c r="L694" s="46" t="s">
        <v>6</v>
      </c>
      <c r="M694" s="46" t="s">
        <v>1</v>
      </c>
      <c r="N694" s="46" t="s">
        <v>5</v>
      </c>
      <c r="O694" s="46" t="s">
        <v>485</v>
      </c>
      <c r="P694" s="46" t="s">
        <v>12</v>
      </c>
      <c r="Q694" s="46" t="s">
        <v>13</v>
      </c>
      <c r="R694" s="46" t="s">
        <v>14</v>
      </c>
      <c r="S694" s="46" t="s">
        <v>15</v>
      </c>
      <c r="T694" s="46" t="s">
        <v>21</v>
      </c>
      <c r="U694" s="47" t="s">
        <v>22</v>
      </c>
    </row>
    <row r="695" spans="1:21" x14ac:dyDescent="0.2">
      <c r="A695" s="27" t="s">
        <v>274</v>
      </c>
      <c r="B695" s="28" t="s">
        <v>704</v>
      </c>
      <c r="C695" s="27">
        <v>98.736009999999993</v>
      </c>
      <c r="D695" s="27">
        <v>54.33719</v>
      </c>
      <c r="E695" s="27">
        <v>0.15329000000000001</v>
      </c>
      <c r="F695" s="27">
        <v>0.65747999999999995</v>
      </c>
      <c r="G695" s="27">
        <v>0.47674</v>
      </c>
      <c r="H695" s="27">
        <v>15.76709</v>
      </c>
      <c r="I695" s="27">
        <v>8.7870000000000004E-2</v>
      </c>
      <c r="J695" s="27">
        <v>26.758420000000001</v>
      </c>
      <c r="K695" s="27">
        <v>0.111</v>
      </c>
      <c r="L695" s="27">
        <v>0.37059999999999998</v>
      </c>
      <c r="M695" s="27">
        <v>8.0700000000000008E-3</v>
      </c>
      <c r="N695" s="27">
        <v>8.2699999999999996E-3</v>
      </c>
      <c r="P695" s="27">
        <v>98.736009999999993</v>
      </c>
      <c r="Q695" s="27">
        <v>-17947</v>
      </c>
      <c r="R695" s="27">
        <v>26628</v>
      </c>
      <c r="S695" s="27">
        <v>-59</v>
      </c>
      <c r="T695" s="27">
        <v>204</v>
      </c>
      <c r="U695" s="48">
        <v>39728.464282407411</v>
      </c>
    </row>
    <row r="696" spans="1:21" x14ac:dyDescent="0.2">
      <c r="A696" s="27" t="s">
        <v>276</v>
      </c>
      <c r="B696" s="28" t="s">
        <v>704</v>
      </c>
      <c r="C696" s="27">
        <v>98.866489999999999</v>
      </c>
      <c r="D696" s="27">
        <v>55.029209999999999</v>
      </c>
      <c r="E696" s="27">
        <v>0.11144</v>
      </c>
      <c r="F696" s="27">
        <v>0.56764000000000003</v>
      </c>
      <c r="G696" s="27">
        <v>0.36768000000000001</v>
      </c>
      <c r="H696" s="27">
        <v>14.006959999999999</v>
      </c>
      <c r="I696" s="27">
        <v>7.6420000000000002E-2</v>
      </c>
      <c r="J696" s="27">
        <v>28.261150000000001</v>
      </c>
      <c r="K696" s="27">
        <v>7.6560000000000003E-2</v>
      </c>
      <c r="L696" s="27">
        <v>0.34984999999999999</v>
      </c>
      <c r="M696" s="27">
        <v>6.3099999999999996E-3</v>
      </c>
      <c r="N696" s="27">
        <v>1.328E-2</v>
      </c>
      <c r="P696" s="27">
        <v>98.866489999999999</v>
      </c>
      <c r="Q696" s="27">
        <v>-17940.2</v>
      </c>
      <c r="R696" s="27">
        <v>26628.799999999999</v>
      </c>
      <c r="S696" s="27">
        <v>-59</v>
      </c>
      <c r="T696" s="27">
        <v>205</v>
      </c>
      <c r="U696" s="48">
        <v>39728.467488425929</v>
      </c>
    </row>
    <row r="697" spans="1:21" x14ac:dyDescent="0.2">
      <c r="A697" s="27" t="s">
        <v>278</v>
      </c>
      <c r="B697" s="28" t="s">
        <v>704</v>
      </c>
      <c r="C697" s="27">
        <v>98.330280000000002</v>
      </c>
      <c r="D697" s="27">
        <v>54.139710000000001</v>
      </c>
      <c r="E697" s="27">
        <v>0.1424</v>
      </c>
      <c r="F697" s="27">
        <v>0.61141999999999996</v>
      </c>
      <c r="G697" s="27">
        <v>0.37756000000000001</v>
      </c>
      <c r="H697" s="27">
        <v>15.89176</v>
      </c>
      <c r="I697" s="27">
        <v>0.14033999999999999</v>
      </c>
      <c r="J697" s="27">
        <v>26.5593</v>
      </c>
      <c r="K697" s="27">
        <v>0.12606999999999999</v>
      </c>
      <c r="L697" s="27">
        <v>0.33372000000000002</v>
      </c>
      <c r="M697" s="27">
        <v>8.0000000000000002E-3</v>
      </c>
      <c r="N697" s="27">
        <v>0</v>
      </c>
      <c r="P697" s="27">
        <v>98.330280000000002</v>
      </c>
      <c r="Q697" s="27">
        <v>-17926.599999999999</v>
      </c>
      <c r="R697" s="27">
        <v>26630.400000000001</v>
      </c>
      <c r="S697" s="27">
        <v>-59</v>
      </c>
      <c r="T697" s="27">
        <v>207</v>
      </c>
      <c r="U697" s="48">
        <v>39728.473506944443</v>
      </c>
    </row>
    <row r="698" spans="1:21" x14ac:dyDescent="0.2">
      <c r="A698" s="27" t="s">
        <v>279</v>
      </c>
      <c r="B698" s="28" t="s">
        <v>704</v>
      </c>
      <c r="C698" s="27">
        <v>98.86533</v>
      </c>
      <c r="D698" s="27">
        <v>54.307470000000002</v>
      </c>
      <c r="E698" s="27">
        <v>0.11391999999999999</v>
      </c>
      <c r="F698" s="27">
        <v>0.69893000000000005</v>
      </c>
      <c r="G698" s="27">
        <v>0.22434000000000001</v>
      </c>
      <c r="H698" s="27">
        <v>16.169429999999998</v>
      </c>
      <c r="I698" s="27">
        <v>0.16583000000000001</v>
      </c>
      <c r="J698" s="27">
        <v>25.27769</v>
      </c>
      <c r="K698" s="27">
        <v>0.12259</v>
      </c>
      <c r="L698" s="27">
        <v>1.7684500000000001</v>
      </c>
      <c r="M698" s="27">
        <v>1.5730000000000001E-2</v>
      </c>
      <c r="N698" s="27">
        <v>9.3999999999999997E-4</v>
      </c>
      <c r="P698" s="27">
        <v>98.86533</v>
      </c>
      <c r="Q698" s="27">
        <v>-17919.8</v>
      </c>
      <c r="R698" s="27">
        <v>26631.200000000001</v>
      </c>
      <c r="S698" s="27">
        <v>-59</v>
      </c>
      <c r="T698" s="27">
        <v>208</v>
      </c>
      <c r="U698" s="48">
        <v>39728.476493055554</v>
      </c>
    </row>
    <row r="699" spans="1:21" x14ac:dyDescent="0.2">
      <c r="B699" s="49" t="s">
        <v>418</v>
      </c>
      <c r="C699" s="27">
        <f>COUNT(C695:C698)</f>
        <v>4</v>
      </c>
      <c r="D699" s="27">
        <f t="shared" ref="D699" si="388">COUNT(D695:D698)</f>
        <v>4</v>
      </c>
      <c r="E699" s="27">
        <f t="shared" ref="E699" si="389">COUNT(E695:E698)</f>
        <v>4</v>
      </c>
      <c r="F699" s="27">
        <f t="shared" ref="F699" si="390">COUNT(F695:F698)</f>
        <v>4</v>
      </c>
      <c r="G699" s="27">
        <f t="shared" ref="G699" si="391">COUNT(G695:G698)</f>
        <v>4</v>
      </c>
      <c r="H699" s="27">
        <f t="shared" ref="H699" si="392">COUNT(H695:H698)</f>
        <v>4</v>
      </c>
      <c r="I699" s="27">
        <f t="shared" ref="I699" si="393">COUNT(I695:I698)</f>
        <v>4</v>
      </c>
      <c r="J699" s="27">
        <f t="shared" ref="J699" si="394">COUNT(J695:J698)</f>
        <v>4</v>
      </c>
      <c r="K699" s="27">
        <f t="shared" ref="K699" si="395">COUNT(K695:K698)</f>
        <v>4</v>
      </c>
      <c r="L699" s="27">
        <f t="shared" ref="L699" si="396">COUNT(L695:L698)</f>
        <v>4</v>
      </c>
      <c r="M699" s="27">
        <f t="shared" ref="M699" si="397">COUNT(M695:M698)</f>
        <v>4</v>
      </c>
      <c r="N699" s="27">
        <f t="shared" ref="N699" si="398">COUNT(N695:N698)</f>
        <v>4</v>
      </c>
      <c r="P699" s="27">
        <f>COUNT(P695:P698)</f>
        <v>4</v>
      </c>
      <c r="U699" s="48"/>
    </row>
    <row r="700" spans="1:21" x14ac:dyDescent="0.2">
      <c r="B700" s="49" t="s">
        <v>419</v>
      </c>
      <c r="C700" s="16">
        <f>AVERAGE(C695:C698)</f>
        <v>98.699527499999988</v>
      </c>
      <c r="D700" s="16">
        <f t="shared" ref="D700:N700" si="399">AVERAGE(D695:D698)</f>
        <v>54.453395</v>
      </c>
      <c r="E700" s="16">
        <f t="shared" si="399"/>
        <v>0.1302625</v>
      </c>
      <c r="F700" s="16">
        <f t="shared" si="399"/>
        <v>0.63386750000000003</v>
      </c>
      <c r="G700" s="16">
        <f t="shared" si="399"/>
        <v>0.36157999999999996</v>
      </c>
      <c r="H700" s="16">
        <f t="shared" si="399"/>
        <v>15.45881</v>
      </c>
      <c r="I700" s="16">
        <f t="shared" si="399"/>
        <v>0.117615</v>
      </c>
      <c r="J700" s="16">
        <f t="shared" si="399"/>
        <v>26.71414</v>
      </c>
      <c r="K700" s="16">
        <f t="shared" si="399"/>
        <v>0.10905499999999999</v>
      </c>
      <c r="L700" s="16">
        <f t="shared" si="399"/>
        <v>0.70565500000000003</v>
      </c>
      <c r="M700" s="16">
        <f t="shared" si="399"/>
        <v>9.5275000000000012E-3</v>
      </c>
      <c r="N700" s="16">
        <f t="shared" si="399"/>
        <v>5.6224999999999999E-3</v>
      </c>
      <c r="O700" s="16"/>
      <c r="P700" s="16">
        <f>AVERAGE(P695:P698)</f>
        <v>98.699527499999988</v>
      </c>
      <c r="U700" s="48"/>
    </row>
    <row r="701" spans="1:21" x14ac:dyDescent="0.2">
      <c r="B701" s="49" t="s">
        <v>787</v>
      </c>
      <c r="C701" s="16">
        <f t="shared" ref="C701:N701" si="400">STDEV(C695:C698)</f>
        <v>0.25366752155462458</v>
      </c>
      <c r="D701" s="16">
        <f t="shared" si="400"/>
        <v>0.39359831516407595</v>
      </c>
      <c r="E701" s="16">
        <f t="shared" si="400"/>
        <v>2.0808239353679044E-2</v>
      </c>
      <c r="F701" s="16">
        <f t="shared" si="400"/>
        <v>5.6805666017279183E-2</v>
      </c>
      <c r="G701" s="16">
        <f t="shared" si="400"/>
        <v>0.10390574831708466</v>
      </c>
      <c r="H701" s="16">
        <f t="shared" si="400"/>
        <v>0.98240037116578205</v>
      </c>
      <c r="I701" s="16">
        <f t="shared" si="400"/>
        <v>4.2516290603328372E-2</v>
      </c>
      <c r="J701" s="16">
        <f t="shared" si="400"/>
        <v>1.2223699230865703</v>
      </c>
      <c r="K701" s="16">
        <f t="shared" si="400"/>
        <v>2.2600991866140223E-2</v>
      </c>
      <c r="L701" s="16">
        <f t="shared" si="400"/>
        <v>0.70869078995473522</v>
      </c>
      <c r="M701" s="16">
        <f t="shared" si="400"/>
        <v>4.2142961057176137E-3</v>
      </c>
      <c r="N701" s="16">
        <f t="shared" si="400"/>
        <v>6.3030382885293232E-3</v>
      </c>
      <c r="O701" s="16"/>
      <c r="P701" s="16">
        <f>STDEV(P695:P698)</f>
        <v>0.25366752155462458</v>
      </c>
      <c r="U701" s="48"/>
    </row>
    <row r="702" spans="1:21" x14ac:dyDescent="0.2">
      <c r="B702" s="49" t="s">
        <v>563</v>
      </c>
      <c r="C702" s="16"/>
      <c r="D702" s="16">
        <f>D700/D$11</f>
        <v>0.90628325535955323</v>
      </c>
      <c r="E702" s="16">
        <f t="shared" ref="E702:N702" si="401">E700/E$11</f>
        <v>1.630343634697893E-3</v>
      </c>
      <c r="F702" s="16">
        <f t="shared" si="401"/>
        <v>6.2167471808906296E-3</v>
      </c>
      <c r="G702" s="16">
        <f t="shared" si="401"/>
        <v>2.3789691703807216E-3</v>
      </c>
      <c r="H702" s="16">
        <f t="shared" si="401"/>
        <v>0.21516471249777303</v>
      </c>
      <c r="I702" s="16">
        <f t="shared" si="401"/>
        <v>1.6580111478571248E-3</v>
      </c>
      <c r="J702" s="16">
        <f t="shared" si="401"/>
        <v>0.66280951955617751</v>
      </c>
      <c r="K702" s="16">
        <f t="shared" si="401"/>
        <v>1.4597226051875666E-3</v>
      </c>
      <c r="L702" s="16">
        <f t="shared" si="401"/>
        <v>1.2583141046444863E-2</v>
      </c>
      <c r="M702" s="16">
        <f t="shared" si="401"/>
        <v>1.5372157058510521E-4</v>
      </c>
      <c r="N702" s="16">
        <f t="shared" si="401"/>
        <v>5.9684682293845025E-5</v>
      </c>
      <c r="O702" s="16"/>
      <c r="P702" s="16">
        <f>STDEV(P694:P699)</f>
        <v>42.351485949766527</v>
      </c>
      <c r="Q702" s="28" t="s">
        <v>564</v>
      </c>
      <c r="U702" s="48"/>
    </row>
    <row r="703" spans="1:21" x14ac:dyDescent="0.2">
      <c r="B703" s="49" t="s">
        <v>565</v>
      </c>
      <c r="C703" s="16"/>
      <c r="D703" s="17">
        <f t="shared" ref="D703:N703" si="402">D702*D$9*D$7</f>
        <v>3.6251330214382129</v>
      </c>
      <c r="E703" s="17">
        <f t="shared" si="402"/>
        <v>6.521374538791572E-3</v>
      </c>
      <c r="F703" s="17">
        <f t="shared" si="402"/>
        <v>3.7300483085343776E-2</v>
      </c>
      <c r="G703" s="17">
        <f t="shared" si="402"/>
        <v>1.4273815022284329E-2</v>
      </c>
      <c r="H703" s="17">
        <f t="shared" si="402"/>
        <v>0.43032942499554605</v>
      </c>
      <c r="I703" s="17">
        <f t="shared" si="402"/>
        <v>3.3160222957142496E-3</v>
      </c>
      <c r="J703" s="17">
        <f t="shared" si="402"/>
        <v>1.325619039112355</v>
      </c>
      <c r="K703" s="17">
        <f t="shared" si="402"/>
        <v>2.9194452103751332E-3</v>
      </c>
      <c r="L703" s="17">
        <f t="shared" si="402"/>
        <v>2.5166282092889725E-2</v>
      </c>
      <c r="M703" s="17">
        <f t="shared" si="402"/>
        <v>3.0744314117021041E-4</v>
      </c>
      <c r="N703" s="17">
        <f t="shared" si="402"/>
        <v>1.1936936458769005E-4</v>
      </c>
      <c r="O703" s="17"/>
      <c r="P703" s="16">
        <f>SUM(D703:O703)</f>
        <v>5.4710057202972715</v>
      </c>
      <c r="Q703" s="28" t="s">
        <v>564</v>
      </c>
      <c r="R703" s="27">
        <f>(2*Q704)/P703</f>
        <v>2.1933810004037011</v>
      </c>
      <c r="S703" s="18" t="s">
        <v>566</v>
      </c>
      <c r="U703" s="48"/>
    </row>
    <row r="704" spans="1:21" x14ac:dyDescent="0.2">
      <c r="B704" s="49" t="s">
        <v>428</v>
      </c>
      <c r="D704" s="52">
        <f t="shared" ref="D704:N704" si="403">$R703*D702*D$7</f>
        <v>1.9878244732896597</v>
      </c>
      <c r="E704" s="52">
        <f t="shared" si="403"/>
        <v>3.5759647524754709E-3</v>
      </c>
      <c r="F704" s="52">
        <f t="shared" si="403"/>
        <v>2.7271390301757556E-2</v>
      </c>
      <c r="G704" s="52">
        <f t="shared" si="403"/>
        <v>1.043597155771846E-2</v>
      </c>
      <c r="H704" s="52">
        <f t="shared" si="403"/>
        <v>0.47193819234994011</v>
      </c>
      <c r="I704" s="52">
        <f t="shared" si="403"/>
        <v>3.636650150167349E-3</v>
      </c>
      <c r="J704" s="52">
        <f t="shared" si="403"/>
        <v>1.4537938070812251</v>
      </c>
      <c r="K704" s="52">
        <f t="shared" si="403"/>
        <v>3.2017278280782016E-3</v>
      </c>
      <c r="L704" s="52">
        <f t="shared" si="403"/>
        <v>2.7599622496672107E-2</v>
      </c>
      <c r="M704" s="52">
        <f t="shared" si="403"/>
        <v>6.7433994454717239E-4</v>
      </c>
      <c r="N704" s="52">
        <f t="shared" si="403"/>
        <v>2.6182249631690174E-4</v>
      </c>
      <c r="O704" s="52"/>
      <c r="P704" s="52">
        <f>SUM(D704:O704)</f>
        <v>3.990213962248558</v>
      </c>
      <c r="Q704" s="27">
        <v>6</v>
      </c>
      <c r="R704" s="28" t="s">
        <v>567</v>
      </c>
    </row>
    <row r="705" spans="1:21" s="53" customFormat="1" x14ac:dyDescent="0.2">
      <c r="C705" s="54" t="s">
        <v>429</v>
      </c>
      <c r="D705" s="55">
        <f>J704/(SUM(H704:L704))</f>
        <v>0.74166720598258329</v>
      </c>
      <c r="F705" s="54"/>
      <c r="G705" s="54" t="s">
        <v>681</v>
      </c>
      <c r="H705" s="62">
        <f>J704+H704+I704+L704+G704</f>
        <v>1.9674042436357233</v>
      </c>
      <c r="J705" s="54"/>
      <c r="K705" s="55"/>
      <c r="U705" s="56"/>
    </row>
    <row r="706" spans="1:21" s="58" customFormat="1" ht="10.8" thickBot="1" x14ac:dyDescent="0.25">
      <c r="B706" s="59"/>
      <c r="U706" s="60"/>
    </row>
    <row r="707" spans="1:21" x14ac:dyDescent="0.2">
      <c r="A707" s="26" t="s">
        <v>636</v>
      </c>
      <c r="B707" s="49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U707" s="48"/>
    </row>
    <row r="708" spans="1:21" s="37" customFormat="1" x14ac:dyDescent="0.2">
      <c r="B708" s="26" t="s">
        <v>910</v>
      </c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7"/>
    </row>
    <row r="709" spans="1:21" s="58" customFormat="1" ht="10.8" thickBot="1" x14ac:dyDescent="0.25">
      <c r="B709" s="59"/>
      <c r="U709" s="60"/>
    </row>
    <row r="710" spans="1:21" x14ac:dyDescent="0.2">
      <c r="A710" s="26" t="s">
        <v>637</v>
      </c>
      <c r="B710" s="49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U710" s="48"/>
    </row>
    <row r="711" spans="1:21" s="37" customFormat="1" x14ac:dyDescent="0.2">
      <c r="B711" s="26" t="s">
        <v>726</v>
      </c>
      <c r="C711" s="46" t="s">
        <v>414</v>
      </c>
      <c r="D711" s="46" t="s">
        <v>4</v>
      </c>
      <c r="E711" s="46" t="s">
        <v>7</v>
      </c>
      <c r="F711" s="46" t="s">
        <v>3</v>
      </c>
      <c r="G711" s="46" t="s">
        <v>8</v>
      </c>
      <c r="H711" s="46" t="s">
        <v>10</v>
      </c>
      <c r="I711" s="46" t="s">
        <v>9</v>
      </c>
      <c r="J711" s="46" t="s">
        <v>2</v>
      </c>
      <c r="K711" s="46" t="s">
        <v>11</v>
      </c>
      <c r="L711" s="46" t="s">
        <v>6</v>
      </c>
      <c r="M711" s="46" t="s">
        <v>1</v>
      </c>
      <c r="N711" s="46" t="s">
        <v>5</v>
      </c>
      <c r="O711" s="46" t="s">
        <v>485</v>
      </c>
      <c r="P711" s="46" t="s">
        <v>12</v>
      </c>
      <c r="Q711" s="46" t="s">
        <v>13</v>
      </c>
      <c r="R711" s="46" t="s">
        <v>14</v>
      </c>
      <c r="S711" s="46" t="s">
        <v>15</v>
      </c>
      <c r="T711" s="46" t="s">
        <v>21</v>
      </c>
      <c r="U711" s="47" t="s">
        <v>22</v>
      </c>
    </row>
    <row r="712" spans="1:21" x14ac:dyDescent="0.2">
      <c r="A712" s="27" t="s">
        <v>328</v>
      </c>
      <c r="B712" s="28" t="s">
        <v>709</v>
      </c>
      <c r="C712" s="27">
        <v>99.302679999999995</v>
      </c>
      <c r="D712" s="27">
        <v>57.610210000000002</v>
      </c>
      <c r="E712" s="27">
        <v>1.244E-2</v>
      </c>
      <c r="F712" s="27">
        <v>25.356839999999998</v>
      </c>
      <c r="G712" s="27">
        <v>6.6610000000000003E-2</v>
      </c>
      <c r="H712" s="27">
        <v>1.3231900000000001</v>
      </c>
      <c r="I712" s="27">
        <v>2.0000000000000001E-4</v>
      </c>
      <c r="J712" s="27">
        <v>0.12407</v>
      </c>
      <c r="K712" s="27">
        <v>3.7569999999999999E-2</v>
      </c>
      <c r="L712" s="27">
        <v>7.4487300000000003</v>
      </c>
      <c r="M712" s="27">
        <v>6.8502999999999998</v>
      </c>
      <c r="N712" s="27">
        <v>0.47252</v>
      </c>
      <c r="P712" s="27">
        <v>99.302679999999995</v>
      </c>
      <c r="Q712" s="27">
        <v>-6607</v>
      </c>
      <c r="R712" s="27">
        <v>24847</v>
      </c>
      <c r="S712" s="27">
        <v>-70</v>
      </c>
      <c r="T712" s="27">
        <v>247</v>
      </c>
      <c r="U712" s="48">
        <v>39728.596388888887</v>
      </c>
    </row>
    <row r="713" spans="1:21" x14ac:dyDescent="0.2">
      <c r="A713" s="27" t="s">
        <v>330</v>
      </c>
      <c r="B713" s="28" t="s">
        <v>709</v>
      </c>
      <c r="C713" s="27">
        <v>99.653300000000002</v>
      </c>
      <c r="D713" s="27">
        <v>56.651809999999998</v>
      </c>
      <c r="E713" s="27">
        <v>9.3100000000000006E-3</v>
      </c>
      <c r="F713" s="27">
        <v>26.551950000000001</v>
      </c>
      <c r="G713" s="27">
        <v>1.5939999999999999E-2</v>
      </c>
      <c r="H713" s="27">
        <v>0.93889999999999996</v>
      </c>
      <c r="I713" s="27">
        <v>0</v>
      </c>
      <c r="J713" s="27">
        <v>4.3709999999999999E-2</v>
      </c>
      <c r="K713" s="27">
        <v>4.6679999999999999E-2</v>
      </c>
      <c r="L713" s="27">
        <v>8.8026800000000005</v>
      </c>
      <c r="M713" s="27">
        <v>6.1875900000000001</v>
      </c>
      <c r="N713" s="27">
        <v>0.40472000000000002</v>
      </c>
      <c r="P713" s="27">
        <v>99.653300000000002</v>
      </c>
      <c r="Q713" s="27">
        <v>-6610.3</v>
      </c>
      <c r="R713" s="27">
        <v>24846.3</v>
      </c>
      <c r="S713" s="27">
        <v>-70</v>
      </c>
      <c r="T713" s="27">
        <v>248</v>
      </c>
      <c r="U713" s="48">
        <v>39728.599618055552</v>
      </c>
    </row>
    <row r="714" spans="1:21" x14ac:dyDescent="0.2">
      <c r="A714" s="27" t="s">
        <v>331</v>
      </c>
      <c r="B714" s="28" t="s">
        <v>709</v>
      </c>
      <c r="C714" s="27">
        <v>99.392200000000003</v>
      </c>
      <c r="D714" s="27">
        <v>55.481479999999998</v>
      </c>
      <c r="E714" s="27">
        <v>4.5700000000000003E-3</v>
      </c>
      <c r="F714" s="27">
        <v>27.27224</v>
      </c>
      <c r="G714" s="27">
        <v>2.598E-2</v>
      </c>
      <c r="H714" s="27">
        <v>0.91208</v>
      </c>
      <c r="I714" s="27">
        <v>0</v>
      </c>
      <c r="J714" s="27">
        <v>1.447E-2</v>
      </c>
      <c r="K714" s="27">
        <v>4.2500000000000003E-2</v>
      </c>
      <c r="L714" s="27">
        <v>9.6518300000000004</v>
      </c>
      <c r="M714" s="27">
        <v>5.6502499999999998</v>
      </c>
      <c r="N714" s="27">
        <v>0.33678999999999998</v>
      </c>
      <c r="P714" s="27">
        <v>99.392200000000003</v>
      </c>
      <c r="Q714" s="27">
        <v>-6613.7</v>
      </c>
      <c r="R714" s="27">
        <v>24845.7</v>
      </c>
      <c r="S714" s="27">
        <v>-70</v>
      </c>
      <c r="T714" s="27">
        <v>249</v>
      </c>
      <c r="U714" s="48">
        <v>39728.602627314816</v>
      </c>
    </row>
    <row r="715" spans="1:21" x14ac:dyDescent="0.2">
      <c r="A715" s="27" t="s">
        <v>332</v>
      </c>
      <c r="B715" s="28" t="s">
        <v>709</v>
      </c>
      <c r="C715" s="27">
        <v>99.497399999999999</v>
      </c>
      <c r="D715" s="27">
        <v>53.757040000000003</v>
      </c>
      <c r="E715" s="27">
        <v>1.9E-3</v>
      </c>
      <c r="F715" s="27">
        <v>28.505549999999999</v>
      </c>
      <c r="G715" s="27">
        <v>2.528E-2</v>
      </c>
      <c r="H715" s="27">
        <v>1.0089699999999999</v>
      </c>
      <c r="I715" s="27">
        <v>2.0289999999999999E-2</v>
      </c>
      <c r="J715" s="27">
        <v>2.0299999999999999E-2</v>
      </c>
      <c r="K715" s="27">
        <v>5.7259999999999998E-2</v>
      </c>
      <c r="L715" s="27">
        <v>10.96264</v>
      </c>
      <c r="M715" s="27">
        <v>4.92509</v>
      </c>
      <c r="N715" s="27">
        <v>0.21307000000000001</v>
      </c>
      <c r="P715" s="27">
        <v>99.497399999999999</v>
      </c>
      <c r="Q715" s="27">
        <v>-6617</v>
      </c>
      <c r="R715" s="27">
        <v>24845</v>
      </c>
      <c r="S715" s="27">
        <v>-70</v>
      </c>
      <c r="T715" s="27">
        <v>250</v>
      </c>
      <c r="U715" s="48">
        <v>39728.605624999997</v>
      </c>
    </row>
    <row r="716" spans="1:21" x14ac:dyDescent="0.2">
      <c r="B716" s="49" t="s">
        <v>418</v>
      </c>
      <c r="C716" s="27">
        <f>COUNT(C712:C715)</f>
        <v>4</v>
      </c>
      <c r="D716" s="27">
        <f t="shared" ref="D716" si="404">COUNT(D712:D715)</f>
        <v>4</v>
      </c>
      <c r="E716" s="27">
        <f t="shared" ref="E716" si="405">COUNT(E712:E715)</f>
        <v>4</v>
      </c>
      <c r="F716" s="27">
        <f t="shared" ref="F716" si="406">COUNT(F712:F715)</f>
        <v>4</v>
      </c>
      <c r="G716" s="27">
        <f t="shared" ref="G716" si="407">COUNT(G712:G715)</f>
        <v>4</v>
      </c>
      <c r="H716" s="27">
        <f t="shared" ref="H716" si="408">COUNT(H712:H715)</f>
        <v>4</v>
      </c>
      <c r="I716" s="27">
        <f t="shared" ref="I716" si="409">COUNT(I712:I715)</f>
        <v>4</v>
      </c>
      <c r="J716" s="27">
        <f t="shared" ref="J716" si="410">COUNT(J712:J715)</f>
        <v>4</v>
      </c>
      <c r="K716" s="27">
        <f t="shared" ref="K716" si="411">COUNT(K712:K715)</f>
        <v>4</v>
      </c>
      <c r="L716" s="27">
        <f t="shared" ref="L716" si="412">COUNT(L712:L715)</f>
        <v>4</v>
      </c>
      <c r="M716" s="27">
        <f t="shared" ref="M716" si="413">COUNT(M712:M715)</f>
        <v>4</v>
      </c>
      <c r="N716" s="27">
        <f t="shared" ref="N716" si="414">COUNT(N712:N715)</f>
        <v>4</v>
      </c>
      <c r="P716" s="27">
        <f>COUNT(P712:P715)</f>
        <v>4</v>
      </c>
      <c r="U716" s="48"/>
    </row>
    <row r="717" spans="1:21" x14ac:dyDescent="0.2">
      <c r="B717" s="49" t="s">
        <v>419</v>
      </c>
      <c r="C717" s="16">
        <f>AVERAGE(C712:C715)</f>
        <v>99.46139500000001</v>
      </c>
      <c r="D717" s="16">
        <f t="shared" ref="D717:N717" si="415">AVERAGE(D712:D715)</f>
        <v>55.875135</v>
      </c>
      <c r="E717" s="16">
        <f t="shared" si="415"/>
        <v>7.0549999999999996E-3</v>
      </c>
      <c r="F717" s="16">
        <f t="shared" si="415"/>
        <v>26.921644999999998</v>
      </c>
      <c r="G717" s="16">
        <f t="shared" si="415"/>
        <v>3.3452500000000003E-2</v>
      </c>
      <c r="H717" s="16">
        <f t="shared" si="415"/>
        <v>1.045785</v>
      </c>
      <c r="I717" s="16">
        <f t="shared" si="415"/>
        <v>5.1224999999999994E-3</v>
      </c>
      <c r="J717" s="16">
        <f t="shared" si="415"/>
        <v>5.0637500000000002E-2</v>
      </c>
      <c r="K717" s="16">
        <f t="shared" si="415"/>
        <v>4.6002500000000002E-2</v>
      </c>
      <c r="L717" s="16">
        <f t="shared" si="415"/>
        <v>9.2164700000000011</v>
      </c>
      <c r="M717" s="16">
        <f t="shared" si="415"/>
        <v>5.9033075000000004</v>
      </c>
      <c r="N717" s="16">
        <f t="shared" si="415"/>
        <v>0.35677500000000001</v>
      </c>
      <c r="O717" s="16"/>
      <c r="P717" s="16">
        <f>AVERAGE(P712:P715)</f>
        <v>99.46139500000001</v>
      </c>
      <c r="U717" s="48"/>
    </row>
    <row r="718" spans="1:21" x14ac:dyDescent="0.2">
      <c r="B718" s="49" t="s">
        <v>787</v>
      </c>
      <c r="C718" s="16">
        <f t="shared" ref="C718:N718" si="416">STDEV(C712:C715)</f>
        <v>0.15066772304202128</v>
      </c>
      <c r="D718" s="16">
        <f t="shared" si="416"/>
        <v>1.6588148378988326</v>
      </c>
      <c r="E718" s="16">
        <f t="shared" si="416"/>
        <v>4.7199046600540579E-3</v>
      </c>
      <c r="F718" s="16">
        <f t="shared" si="416"/>
        <v>1.3187065612561428</v>
      </c>
      <c r="G718" s="16">
        <f t="shared" si="416"/>
        <v>2.257384530084908E-2</v>
      </c>
      <c r="H718" s="16">
        <f t="shared" si="416"/>
        <v>0.18939404117694311</v>
      </c>
      <c r="I718" s="16">
        <f t="shared" si="416"/>
        <v>1.0112106193403364E-2</v>
      </c>
      <c r="J718" s="16">
        <f t="shared" si="416"/>
        <v>5.0559451061761601E-2</v>
      </c>
      <c r="K718" s="16">
        <f t="shared" si="416"/>
        <v>8.3778452878210813E-3</v>
      </c>
      <c r="L718" s="16">
        <f t="shared" si="416"/>
        <v>1.4758923707596876</v>
      </c>
      <c r="M718" s="16">
        <f t="shared" si="416"/>
        <v>0.81620236675205515</v>
      </c>
      <c r="N718" s="16">
        <f t="shared" si="416"/>
        <v>0.1106739284264063</v>
      </c>
      <c r="O718" s="16"/>
      <c r="P718" s="16">
        <f>STDEV(P712:P715)</f>
        <v>0.15066772304202128</v>
      </c>
      <c r="U718" s="48"/>
    </row>
    <row r="719" spans="1:21" x14ac:dyDescent="0.2">
      <c r="B719" s="49" t="s">
        <v>563</v>
      </c>
      <c r="C719" s="16"/>
      <c r="D719" s="16">
        <f>D717/D$11</f>
        <v>0.92994567632476377</v>
      </c>
      <c r="E719" s="16">
        <f t="shared" ref="E719:N719" si="417">E717/E$11</f>
        <v>8.8299198486084898E-5</v>
      </c>
      <c r="F719" s="16">
        <f t="shared" si="417"/>
        <v>0.26403792694638595</v>
      </c>
      <c r="G719" s="16">
        <f t="shared" si="417"/>
        <v>2.200964272696529E-4</v>
      </c>
      <c r="H719" s="16">
        <f t="shared" si="417"/>
        <v>1.4555844134152859E-2</v>
      </c>
      <c r="I719" s="16">
        <f t="shared" si="417"/>
        <v>7.2211555540518824E-5</v>
      </c>
      <c r="J719" s="16">
        <f t="shared" si="417"/>
        <v>1.2563764750250592E-3</v>
      </c>
      <c r="K719" s="16">
        <f t="shared" si="417"/>
        <v>6.1575250236248723E-4</v>
      </c>
      <c r="L719" s="16">
        <f t="shared" si="417"/>
        <v>0.16434680114266559</v>
      </c>
      <c r="M719" s="16">
        <f t="shared" si="417"/>
        <v>9.5246990348657148E-2</v>
      </c>
      <c r="N719" s="16">
        <f t="shared" si="417"/>
        <v>3.7872836861514558E-3</v>
      </c>
      <c r="O719" s="16"/>
      <c r="P719" s="16">
        <f>STDEV(P712:P716)</f>
        <v>42.691833090665924</v>
      </c>
      <c r="Q719" s="28" t="s">
        <v>564</v>
      </c>
      <c r="U719" s="48"/>
    </row>
    <row r="720" spans="1:21" x14ac:dyDescent="0.2">
      <c r="B720" s="49" t="s">
        <v>565</v>
      </c>
      <c r="C720" s="16"/>
      <c r="D720" s="17">
        <f t="shared" ref="D720:N720" si="418">D719*D$9*D$7</f>
        <v>3.7197827052990551</v>
      </c>
      <c r="E720" s="17">
        <f t="shared" si="418"/>
        <v>3.5319679394433959E-4</v>
      </c>
      <c r="F720" s="17">
        <f t="shared" si="418"/>
        <v>1.5842275616783157</v>
      </c>
      <c r="G720" s="17">
        <f t="shared" si="418"/>
        <v>1.3205785636179173E-3</v>
      </c>
      <c r="H720" s="17">
        <f t="shared" si="418"/>
        <v>2.9111688268305718E-2</v>
      </c>
      <c r="I720" s="17">
        <f t="shared" si="418"/>
        <v>1.4442311108103765E-4</v>
      </c>
      <c r="J720" s="17">
        <f t="shared" si="418"/>
        <v>2.5127529500501185E-3</v>
      </c>
      <c r="K720" s="17">
        <f t="shared" si="418"/>
        <v>1.2315050047249745E-3</v>
      </c>
      <c r="L720" s="17">
        <f t="shared" si="418"/>
        <v>0.32869360228533118</v>
      </c>
      <c r="M720" s="17">
        <f t="shared" si="418"/>
        <v>0.1904939806973143</v>
      </c>
      <c r="N720" s="17">
        <f t="shared" si="418"/>
        <v>7.5745673723029115E-3</v>
      </c>
      <c r="O720" s="17"/>
      <c r="P720" s="16">
        <f>SUM(D720:O720)</f>
        <v>5.8654465620240437</v>
      </c>
      <c r="Q720" s="28" t="s">
        <v>564</v>
      </c>
      <c r="R720" s="27">
        <f>(2*Q721)/P720</f>
        <v>2.7278400426648388</v>
      </c>
      <c r="S720" s="18" t="s">
        <v>566</v>
      </c>
      <c r="U720" s="48"/>
    </row>
    <row r="721" spans="1:21" x14ac:dyDescent="0.2">
      <c r="B721" s="49" t="s">
        <v>428</v>
      </c>
      <c r="D721" s="52">
        <f t="shared" ref="D721:N721" si="419">$R720*D719*D$7</f>
        <v>2.5367430533817261</v>
      </c>
      <c r="E721" s="52">
        <f t="shared" si="419"/>
        <v>2.4086608936555289E-4</v>
      </c>
      <c r="F721" s="52">
        <f t="shared" si="419"/>
        <v>1.4405064598131301</v>
      </c>
      <c r="G721" s="52">
        <f t="shared" si="419"/>
        <v>1.2007756951072572E-3</v>
      </c>
      <c r="H721" s="52">
        <f t="shared" si="419"/>
        <v>3.9706014483930276E-2</v>
      </c>
      <c r="I721" s="52">
        <f t="shared" si="419"/>
        <v>1.9698157274654324E-4</v>
      </c>
      <c r="J721" s="52">
        <f t="shared" si="419"/>
        <v>3.4271940572354574E-3</v>
      </c>
      <c r="K721" s="52">
        <f t="shared" si="419"/>
        <v>1.6796743323154685E-3</v>
      </c>
      <c r="L721" s="52">
        <f t="shared" si="419"/>
        <v>0.44831178504083868</v>
      </c>
      <c r="M721" s="52">
        <f t="shared" si="419"/>
        <v>0.51963710843275679</v>
      </c>
      <c r="N721" s="52">
        <f t="shared" si="419"/>
        <v>2.0662208184030469E-2</v>
      </c>
      <c r="O721" s="52"/>
      <c r="P721" s="52">
        <f>SUM(D721:O721)</f>
        <v>5.0123121210831822</v>
      </c>
      <c r="Q721" s="27">
        <v>8</v>
      </c>
      <c r="R721" s="28" t="s">
        <v>567</v>
      </c>
    </row>
    <row r="722" spans="1:21" s="53" customFormat="1" x14ac:dyDescent="0.2">
      <c r="C722" s="54" t="s">
        <v>575</v>
      </c>
      <c r="D722" s="62">
        <f>F721-L721</f>
        <v>0.9921946747722914</v>
      </c>
      <c r="F722" s="54" t="s">
        <v>576</v>
      </c>
      <c r="G722" s="62">
        <f>F721+D721+H721</f>
        <v>4.0169555276787863</v>
      </c>
      <c r="I722" s="54" t="s">
        <v>577</v>
      </c>
      <c r="J722" s="62">
        <f>L721+M721</f>
        <v>0.96794889347359547</v>
      </c>
      <c r="K722" s="55"/>
      <c r="U722" s="56"/>
    </row>
    <row r="723" spans="1:21" s="37" customFormat="1" x14ac:dyDescent="0.2">
      <c r="B723" s="26" t="s">
        <v>680</v>
      </c>
      <c r="C723" s="46" t="s">
        <v>414</v>
      </c>
      <c r="D723" s="46" t="s">
        <v>4</v>
      </c>
      <c r="E723" s="46" t="s">
        <v>7</v>
      </c>
      <c r="F723" s="46" t="s">
        <v>3</v>
      </c>
      <c r="G723" s="46" t="s">
        <v>8</v>
      </c>
      <c r="H723" s="46" t="s">
        <v>10</v>
      </c>
      <c r="I723" s="46" t="s">
        <v>9</v>
      </c>
      <c r="J723" s="46" t="s">
        <v>2</v>
      </c>
      <c r="K723" s="46" t="s">
        <v>11</v>
      </c>
      <c r="L723" s="46" t="s">
        <v>6</v>
      </c>
      <c r="M723" s="46" t="s">
        <v>1</v>
      </c>
      <c r="N723" s="46" t="s">
        <v>5</v>
      </c>
      <c r="O723" s="46" t="s">
        <v>485</v>
      </c>
      <c r="P723" s="46" t="s">
        <v>12</v>
      </c>
      <c r="Q723" s="46" t="s">
        <v>13</v>
      </c>
      <c r="R723" s="46" t="s">
        <v>14</v>
      </c>
      <c r="S723" s="46" t="s">
        <v>15</v>
      </c>
      <c r="T723" s="46" t="s">
        <v>21</v>
      </c>
      <c r="U723" s="47" t="s">
        <v>22</v>
      </c>
    </row>
    <row r="724" spans="1:21" x14ac:dyDescent="0.2">
      <c r="A724" s="27" t="s">
        <v>333</v>
      </c>
      <c r="B724" s="28" t="s">
        <v>710</v>
      </c>
      <c r="C724" s="27">
        <v>99.463809999999995</v>
      </c>
      <c r="D724" s="27">
        <v>37.257980000000003</v>
      </c>
      <c r="E724" s="27">
        <v>3.3779999999999998E-2</v>
      </c>
      <c r="F724" s="27">
        <v>1.4330000000000001E-2</v>
      </c>
      <c r="G724" s="27">
        <v>1.5709999999999998E-2</v>
      </c>
      <c r="H724" s="27">
        <v>28.58877</v>
      </c>
      <c r="I724" s="27">
        <v>0.23497000000000001</v>
      </c>
      <c r="J724" s="27">
        <v>32.611960000000003</v>
      </c>
      <c r="K724" s="27">
        <v>0.66971000000000003</v>
      </c>
      <c r="L724" s="27">
        <v>2.6689999999999998E-2</v>
      </c>
      <c r="M724" s="27">
        <v>9.92E-3</v>
      </c>
      <c r="N724" s="27">
        <v>0</v>
      </c>
      <c r="P724" s="27">
        <v>99.463809999999995</v>
      </c>
      <c r="Q724" s="27">
        <v>-6619</v>
      </c>
      <c r="R724" s="27">
        <v>24853</v>
      </c>
      <c r="S724" s="27">
        <v>-70</v>
      </c>
      <c r="T724" s="27">
        <v>251</v>
      </c>
      <c r="U724" s="48">
        <v>39728.608668981484</v>
      </c>
    </row>
    <row r="725" spans="1:21" x14ac:dyDescent="0.2">
      <c r="A725" s="27" t="s">
        <v>335</v>
      </c>
      <c r="B725" s="28" t="s">
        <v>710</v>
      </c>
      <c r="C725" s="27">
        <v>98.886610000000005</v>
      </c>
      <c r="D725" s="27">
        <v>37.330820000000003</v>
      </c>
      <c r="E725" s="27">
        <v>3.3669999999999999E-2</v>
      </c>
      <c r="F725" s="27">
        <v>1.206E-2</v>
      </c>
      <c r="G725" s="27">
        <v>3.3529999999999997E-2</v>
      </c>
      <c r="H725" s="27">
        <v>28.492920000000002</v>
      </c>
      <c r="I725" s="27">
        <v>0.22949</v>
      </c>
      <c r="J725" s="27">
        <v>32.098280000000003</v>
      </c>
      <c r="K725" s="27">
        <v>0.62751999999999997</v>
      </c>
      <c r="L725" s="27">
        <v>2.8330000000000001E-2</v>
      </c>
      <c r="M725" s="27">
        <v>0</v>
      </c>
      <c r="N725" s="27">
        <v>0</v>
      </c>
      <c r="P725" s="27">
        <v>98.886610000000005</v>
      </c>
      <c r="Q725" s="27">
        <v>-6621.3</v>
      </c>
      <c r="R725" s="27">
        <v>24861.5</v>
      </c>
      <c r="S725" s="27">
        <v>-70</v>
      </c>
      <c r="T725" s="27">
        <v>252</v>
      </c>
      <c r="U725" s="48">
        <v>39728.611886574072</v>
      </c>
    </row>
    <row r="726" spans="1:21" x14ac:dyDescent="0.2">
      <c r="A726" s="27" t="s">
        <v>336</v>
      </c>
      <c r="B726" s="28" t="s">
        <v>710</v>
      </c>
      <c r="C726" s="27">
        <v>98.416849999999997</v>
      </c>
      <c r="D726" s="27">
        <v>37.82338</v>
      </c>
      <c r="E726" s="27">
        <v>5.0939999999999999E-2</v>
      </c>
      <c r="F726" s="27">
        <v>1.26797</v>
      </c>
      <c r="G726" s="27">
        <v>0.41482000000000002</v>
      </c>
      <c r="H726" s="27">
        <v>28.41133</v>
      </c>
      <c r="I726" s="27">
        <v>0.24503</v>
      </c>
      <c r="J726" s="27">
        <v>28.421320000000001</v>
      </c>
      <c r="K726" s="27">
        <v>0.60128000000000004</v>
      </c>
      <c r="L726" s="27">
        <v>5.083E-2</v>
      </c>
      <c r="M726" s="27">
        <v>3.1119999999999998E-2</v>
      </c>
      <c r="N726" s="27">
        <v>1.0988199999999999</v>
      </c>
      <c r="P726" s="27">
        <v>98.416849999999997</v>
      </c>
      <c r="Q726" s="27">
        <v>-6623.5</v>
      </c>
      <c r="R726" s="27">
        <v>24870</v>
      </c>
      <c r="S726" s="27">
        <v>-70</v>
      </c>
      <c r="T726" s="27">
        <v>253</v>
      </c>
      <c r="U726" s="48">
        <v>39728.614895833336</v>
      </c>
    </row>
    <row r="727" spans="1:21" x14ac:dyDescent="0.2">
      <c r="A727" s="27" t="s">
        <v>337</v>
      </c>
      <c r="B727" s="28" t="s">
        <v>710</v>
      </c>
      <c r="C727" s="27">
        <v>98.692329999999998</v>
      </c>
      <c r="D727" s="27">
        <v>34.781199999999998</v>
      </c>
      <c r="E727" s="27">
        <v>7.331E-2</v>
      </c>
      <c r="F727" s="27">
        <v>0.14127000000000001</v>
      </c>
      <c r="G727" s="27">
        <v>0.61253000000000002</v>
      </c>
      <c r="H727" s="27">
        <v>31.535910000000001</v>
      </c>
      <c r="I727" s="27">
        <v>0.23458000000000001</v>
      </c>
      <c r="J727" s="27">
        <v>30.615349999999999</v>
      </c>
      <c r="K727" s="27">
        <v>0.66413999999999995</v>
      </c>
      <c r="L727" s="27">
        <v>3.4040000000000001E-2</v>
      </c>
      <c r="M727" s="27">
        <v>0</v>
      </c>
      <c r="N727" s="27">
        <v>0</v>
      </c>
      <c r="P727" s="27">
        <v>98.692329999999998</v>
      </c>
      <c r="Q727" s="27">
        <v>-6625.8</v>
      </c>
      <c r="R727" s="27">
        <v>24878.5</v>
      </c>
      <c r="S727" s="27">
        <v>-70</v>
      </c>
      <c r="T727" s="27">
        <v>254</v>
      </c>
      <c r="U727" s="48">
        <v>39728.617905092593</v>
      </c>
    </row>
    <row r="728" spans="1:21" x14ac:dyDescent="0.2">
      <c r="A728" s="27" t="s">
        <v>338</v>
      </c>
      <c r="B728" s="28" t="s">
        <v>710</v>
      </c>
      <c r="C728" s="27">
        <v>98.288499999999999</v>
      </c>
      <c r="D728" s="27">
        <v>36.470230000000001</v>
      </c>
      <c r="E728" s="27">
        <v>3.0929999999999999E-2</v>
      </c>
      <c r="F728" s="27">
        <v>0.15145</v>
      </c>
      <c r="G728" s="27">
        <v>0.17124</v>
      </c>
      <c r="H728" s="27">
        <v>28.96424</v>
      </c>
      <c r="I728" s="27">
        <v>0.2399</v>
      </c>
      <c r="J728" s="27">
        <v>31.517710000000001</v>
      </c>
      <c r="K728" s="27">
        <v>0.62927999999999995</v>
      </c>
      <c r="L728" s="27">
        <v>9.0709999999999999E-2</v>
      </c>
      <c r="M728" s="27">
        <v>1.5859999999999999E-2</v>
      </c>
      <c r="N728" s="27">
        <v>6.94E-3</v>
      </c>
      <c r="P728" s="27">
        <v>98.288499999999999</v>
      </c>
      <c r="Q728" s="27">
        <v>-6628</v>
      </c>
      <c r="R728" s="27">
        <v>24887</v>
      </c>
      <c r="S728" s="27">
        <v>-70</v>
      </c>
      <c r="T728" s="27">
        <v>255</v>
      </c>
      <c r="U728" s="48">
        <v>39728.620925925927</v>
      </c>
    </row>
    <row r="729" spans="1:21" x14ac:dyDescent="0.2">
      <c r="A729" s="27" t="s">
        <v>344</v>
      </c>
      <c r="B729" s="28" t="s">
        <v>710</v>
      </c>
      <c r="C729" s="27">
        <v>98.342460000000003</v>
      </c>
      <c r="D729" s="27">
        <v>36.412849999999999</v>
      </c>
      <c r="E729" s="27">
        <v>0.21448</v>
      </c>
      <c r="F729" s="27">
        <v>1.4947900000000001</v>
      </c>
      <c r="G729" s="27">
        <v>0.37402000000000002</v>
      </c>
      <c r="H729" s="27">
        <v>28.301100000000002</v>
      </c>
      <c r="I729" s="27">
        <v>0.22172</v>
      </c>
      <c r="J729" s="27">
        <v>29.192360000000001</v>
      </c>
      <c r="K729" s="27">
        <v>0.58064000000000004</v>
      </c>
      <c r="L729" s="27">
        <v>1.4561500000000001</v>
      </c>
      <c r="M729" s="27">
        <v>7.5719999999999996E-2</v>
      </c>
      <c r="N729" s="27">
        <v>1.866E-2</v>
      </c>
      <c r="P729" s="27">
        <v>98.342460000000003</v>
      </c>
      <c r="Q729" s="27">
        <v>-7189</v>
      </c>
      <c r="R729" s="27">
        <v>25298</v>
      </c>
      <c r="S729" s="27">
        <v>-74</v>
      </c>
      <c r="T729" s="27">
        <v>260</v>
      </c>
      <c r="U729" s="48">
        <v>39728.636250000003</v>
      </c>
    </row>
    <row r="730" spans="1:21" x14ac:dyDescent="0.2">
      <c r="A730" s="27" t="s">
        <v>345</v>
      </c>
      <c r="B730" s="28" t="s">
        <v>710</v>
      </c>
      <c r="C730" s="27">
        <v>98.504649999999998</v>
      </c>
      <c r="D730" s="27">
        <v>37.185400000000001</v>
      </c>
      <c r="E730" s="27">
        <v>8.8599999999999998E-2</v>
      </c>
      <c r="F730" s="27">
        <v>0</v>
      </c>
      <c r="G730" s="27">
        <v>1.627E-2</v>
      </c>
      <c r="H730" s="27">
        <v>28.17193</v>
      </c>
      <c r="I730" s="27">
        <v>0.2175</v>
      </c>
      <c r="J730" s="27">
        <v>32.063690000000001</v>
      </c>
      <c r="K730" s="27">
        <v>0.69882</v>
      </c>
      <c r="L730" s="27">
        <v>4.861E-2</v>
      </c>
      <c r="M730" s="27">
        <v>0</v>
      </c>
      <c r="N730" s="27">
        <v>1.3820000000000001E-2</v>
      </c>
      <c r="P730" s="27">
        <v>98.504649999999998</v>
      </c>
      <c r="Q730" s="27">
        <v>-7188.3</v>
      </c>
      <c r="R730" s="27">
        <v>25292.5</v>
      </c>
      <c r="S730" s="27">
        <v>-74</v>
      </c>
      <c r="T730" s="27">
        <v>261</v>
      </c>
      <c r="U730" s="48">
        <v>39728.639456018522</v>
      </c>
    </row>
    <row r="731" spans="1:21" x14ac:dyDescent="0.2">
      <c r="A731" s="27" t="s">
        <v>346</v>
      </c>
      <c r="B731" s="28" t="s">
        <v>710</v>
      </c>
      <c r="C731" s="27">
        <v>98.591179999999994</v>
      </c>
      <c r="D731" s="27">
        <v>37.316670000000002</v>
      </c>
      <c r="E731" s="27">
        <v>6.8190000000000001E-2</v>
      </c>
      <c r="F731" s="27">
        <v>8.0000000000000004E-4</v>
      </c>
      <c r="G731" s="27">
        <v>2.588E-2</v>
      </c>
      <c r="H731" s="27">
        <v>28.286619999999999</v>
      </c>
      <c r="I731" s="27">
        <v>0.21976999999999999</v>
      </c>
      <c r="J731" s="27">
        <v>31.9664</v>
      </c>
      <c r="K731" s="27">
        <v>0.66761999999999999</v>
      </c>
      <c r="L731" s="27">
        <v>3.9239999999999997E-2</v>
      </c>
      <c r="M731" s="27">
        <v>0</v>
      </c>
      <c r="N731" s="27">
        <v>0</v>
      </c>
      <c r="P731" s="27">
        <v>98.591179999999994</v>
      </c>
      <c r="Q731" s="27">
        <v>-7187.5</v>
      </c>
      <c r="R731" s="27">
        <v>25287</v>
      </c>
      <c r="S731" s="27">
        <v>-74</v>
      </c>
      <c r="T731" s="27">
        <v>262</v>
      </c>
      <c r="U731" s="48">
        <v>39728.642465277779</v>
      </c>
    </row>
    <row r="732" spans="1:21" x14ac:dyDescent="0.2">
      <c r="A732" s="27" t="s">
        <v>347</v>
      </c>
      <c r="B732" s="28" t="s">
        <v>710</v>
      </c>
      <c r="C732" s="27">
        <v>98.697810000000004</v>
      </c>
      <c r="D732" s="27">
        <v>37.127980000000001</v>
      </c>
      <c r="E732" s="27">
        <v>4.6710000000000002E-2</v>
      </c>
      <c r="F732" s="27">
        <v>2.1870000000000001E-2</v>
      </c>
      <c r="G732" s="27">
        <v>7.034E-2</v>
      </c>
      <c r="H732" s="27">
        <v>28.41412</v>
      </c>
      <c r="I732" s="27">
        <v>0.20766999999999999</v>
      </c>
      <c r="J732" s="27">
        <v>32.099460000000001</v>
      </c>
      <c r="K732" s="27">
        <v>0.64773000000000003</v>
      </c>
      <c r="L732" s="27">
        <v>5.5169999999999997E-2</v>
      </c>
      <c r="M732" s="27">
        <v>6.77E-3</v>
      </c>
      <c r="N732" s="27">
        <v>0</v>
      </c>
      <c r="P732" s="27">
        <v>98.697810000000004</v>
      </c>
      <c r="Q732" s="27">
        <v>-7186.8</v>
      </c>
      <c r="R732" s="27">
        <v>25281.5</v>
      </c>
      <c r="S732" s="27">
        <v>-74</v>
      </c>
      <c r="T732" s="27">
        <v>263</v>
      </c>
      <c r="U732" s="48">
        <v>39728.645474537036</v>
      </c>
    </row>
    <row r="733" spans="1:21" x14ac:dyDescent="0.2">
      <c r="B733" s="49" t="s">
        <v>418</v>
      </c>
      <c r="C733" s="27">
        <f t="shared" ref="C733:N733" si="420">COUNT(C724:C732)</f>
        <v>9</v>
      </c>
      <c r="D733" s="27">
        <f t="shared" si="420"/>
        <v>9</v>
      </c>
      <c r="E733" s="27">
        <f t="shared" si="420"/>
        <v>9</v>
      </c>
      <c r="F733" s="27">
        <f t="shared" si="420"/>
        <v>9</v>
      </c>
      <c r="G733" s="27">
        <f t="shared" si="420"/>
        <v>9</v>
      </c>
      <c r="H733" s="27">
        <f t="shared" si="420"/>
        <v>9</v>
      </c>
      <c r="I733" s="27">
        <f t="shared" si="420"/>
        <v>9</v>
      </c>
      <c r="J733" s="27">
        <f t="shared" si="420"/>
        <v>9</v>
      </c>
      <c r="K733" s="27">
        <f t="shared" si="420"/>
        <v>9</v>
      </c>
      <c r="L733" s="27">
        <f t="shared" si="420"/>
        <v>9</v>
      </c>
      <c r="M733" s="27">
        <f t="shared" si="420"/>
        <v>9</v>
      </c>
      <c r="N733" s="27">
        <f t="shared" si="420"/>
        <v>9</v>
      </c>
      <c r="P733" s="27">
        <f>COUNT(P724:P732)</f>
        <v>9</v>
      </c>
      <c r="U733" s="48"/>
    </row>
    <row r="734" spans="1:21" x14ac:dyDescent="0.2">
      <c r="B734" s="49" t="s">
        <v>419</v>
      </c>
      <c r="C734" s="16">
        <f t="shared" ref="C734:N734" si="421">AVERAGE(C724:C732)</f>
        <v>98.65379999999999</v>
      </c>
      <c r="D734" s="16">
        <f t="shared" si="421"/>
        <v>36.856278888888887</v>
      </c>
      <c r="E734" s="16">
        <f t="shared" si="421"/>
        <v>7.1178888888888889E-2</v>
      </c>
      <c r="F734" s="16">
        <f t="shared" si="421"/>
        <v>0.34494888888888892</v>
      </c>
      <c r="G734" s="16">
        <f t="shared" si="421"/>
        <v>0.19270444444444446</v>
      </c>
      <c r="H734" s="16">
        <f t="shared" si="421"/>
        <v>28.796326666666669</v>
      </c>
      <c r="I734" s="16">
        <f t="shared" si="421"/>
        <v>0.22784777777777776</v>
      </c>
      <c r="J734" s="16">
        <f t="shared" si="421"/>
        <v>31.176281111111116</v>
      </c>
      <c r="K734" s="16">
        <f t="shared" si="421"/>
        <v>0.64297111111111116</v>
      </c>
      <c r="L734" s="16">
        <f t="shared" si="421"/>
        <v>0.20330777777777775</v>
      </c>
      <c r="M734" s="16">
        <f t="shared" si="421"/>
        <v>1.5487777777777776E-2</v>
      </c>
      <c r="N734" s="16">
        <f t="shared" si="421"/>
        <v>0.12647111111111109</v>
      </c>
      <c r="O734" s="16"/>
      <c r="P734" s="16">
        <f>AVERAGE(P724:P732)</f>
        <v>98.65379999999999</v>
      </c>
      <c r="U734" s="48"/>
    </row>
    <row r="735" spans="1:21" x14ac:dyDescent="0.2">
      <c r="B735" s="49" t="s">
        <v>787</v>
      </c>
      <c r="C735" s="16">
        <f t="shared" ref="C735:N735" si="422">STDEV(C724:C732)</f>
        <v>0.35819462450600725</v>
      </c>
      <c r="D735" s="16">
        <f t="shared" si="422"/>
        <v>0.89215715416966368</v>
      </c>
      <c r="E735" s="16">
        <f t="shared" si="422"/>
        <v>5.7321554070969762E-2</v>
      </c>
      <c r="F735" s="16">
        <f t="shared" si="422"/>
        <v>0.59318646797285512</v>
      </c>
      <c r="G735" s="16">
        <f t="shared" si="422"/>
        <v>0.22065838218336006</v>
      </c>
      <c r="H735" s="16">
        <f t="shared" si="422"/>
        <v>1.0522519308131493</v>
      </c>
      <c r="I735" s="16">
        <f t="shared" si="422"/>
        <v>1.2022114807488929E-2</v>
      </c>
      <c r="J735" s="16">
        <f t="shared" si="422"/>
        <v>1.4633979540391986</v>
      </c>
      <c r="K735" s="16">
        <f t="shared" si="422"/>
        <v>3.701672373551055E-2</v>
      </c>
      <c r="L735" s="16">
        <f t="shared" si="422"/>
        <v>0.47021251155136706</v>
      </c>
      <c r="M735" s="16">
        <f t="shared" si="422"/>
        <v>2.4846806524067521E-2</v>
      </c>
      <c r="N735" s="16">
        <f t="shared" si="422"/>
        <v>0.36469820853839019</v>
      </c>
      <c r="O735" s="16"/>
      <c r="P735" s="16">
        <f>STDEV(P724:P732)</f>
        <v>0.35819462450600725</v>
      </c>
      <c r="U735" s="48"/>
    </row>
    <row r="736" spans="1:21" x14ac:dyDescent="0.2">
      <c r="B736" s="49" t="s">
        <v>563</v>
      </c>
      <c r="C736" s="16"/>
      <c r="D736" s="16">
        <f t="shared" ref="D736:N736" si="423">D734/D$11</f>
        <v>0.61340947450313787</v>
      </c>
      <c r="E736" s="16">
        <f t="shared" si="423"/>
        <v>8.9086305287299546E-4</v>
      </c>
      <c r="F736" s="16">
        <f t="shared" si="423"/>
        <v>3.3831361168562119E-3</v>
      </c>
      <c r="G736" s="16">
        <f t="shared" si="423"/>
        <v>1.2678741421778801E-3</v>
      </c>
      <c r="H736" s="16">
        <f t="shared" si="423"/>
        <v>0.40080403007898335</v>
      </c>
      <c r="I736" s="16">
        <f t="shared" si="423"/>
        <v>3.2119555802408569E-3</v>
      </c>
      <c r="J736" s="16">
        <f t="shared" si="423"/>
        <v>0.77352053649505059</v>
      </c>
      <c r="K736" s="16">
        <f t="shared" si="423"/>
        <v>8.6062946712342908E-3</v>
      </c>
      <c r="L736" s="16">
        <f t="shared" si="423"/>
        <v>3.6253557951364986E-3</v>
      </c>
      <c r="M736" s="16">
        <f t="shared" si="423"/>
        <v>2.4988774860908842E-4</v>
      </c>
      <c r="N736" s="16">
        <f t="shared" si="423"/>
        <v>1.3425323407765654E-3</v>
      </c>
      <c r="O736" s="16"/>
      <c r="P736" s="16">
        <f>SUM(D736:O736)</f>
        <v>1.810311940525076</v>
      </c>
      <c r="Q736" s="28" t="s">
        <v>564</v>
      </c>
      <c r="U736" s="48"/>
    </row>
    <row r="737" spans="1:21" x14ac:dyDescent="0.2">
      <c r="B737" s="49" t="s">
        <v>565</v>
      </c>
      <c r="C737" s="16"/>
      <c r="D737" s="17">
        <f t="shared" ref="D737:N737" si="424">D736*D$9*D$7</f>
        <v>2.4536378980125515</v>
      </c>
      <c r="E737" s="17">
        <f t="shared" si="424"/>
        <v>3.5634522114919819E-3</v>
      </c>
      <c r="F737" s="17">
        <f t="shared" si="424"/>
        <v>2.0298816701137271E-2</v>
      </c>
      <c r="G737" s="17">
        <f t="shared" si="424"/>
        <v>7.6072448530672809E-3</v>
      </c>
      <c r="H737" s="17">
        <f t="shared" si="424"/>
        <v>0.80160806015796671</v>
      </c>
      <c r="I737" s="17">
        <f t="shared" si="424"/>
        <v>6.4239111604817139E-3</v>
      </c>
      <c r="J737" s="17">
        <f t="shared" si="424"/>
        <v>1.5470410729901012</v>
      </c>
      <c r="K737" s="17">
        <f t="shared" si="424"/>
        <v>1.7212589342468582E-2</v>
      </c>
      <c r="L737" s="17">
        <f t="shared" si="424"/>
        <v>7.2507115902729971E-3</v>
      </c>
      <c r="M737" s="17">
        <f t="shared" si="424"/>
        <v>4.9977549721817683E-4</v>
      </c>
      <c r="N737" s="17">
        <f t="shared" si="424"/>
        <v>2.6850646815531308E-3</v>
      </c>
      <c r="O737" s="17"/>
      <c r="P737" s="16">
        <f>SUM(D737:O737)</f>
        <v>4.8678285971983097</v>
      </c>
      <c r="Q737" s="28" t="s">
        <v>564</v>
      </c>
      <c r="R737" s="27">
        <f>(2*Q738)/P737</f>
        <v>1.6434432396827652</v>
      </c>
      <c r="S737" s="18" t="s">
        <v>566</v>
      </c>
      <c r="U737" s="48"/>
    </row>
    <row r="738" spans="1:21" x14ac:dyDescent="0.2">
      <c r="B738" s="49" t="s">
        <v>428</v>
      </c>
      <c r="D738" s="52">
        <f t="shared" ref="D738:N738" si="425">$R737*D736*D$7</f>
        <v>1.0081036540295394</v>
      </c>
      <c r="E738" s="52">
        <f t="shared" si="425"/>
        <v>1.4640828617272742E-3</v>
      </c>
      <c r="F738" s="52">
        <f t="shared" si="425"/>
        <v>1.1119984360347886E-2</v>
      </c>
      <c r="G738" s="52">
        <f t="shared" si="425"/>
        <v>4.1673583754616448E-3</v>
      </c>
      <c r="H738" s="52">
        <f t="shared" si="425"/>
        <v>0.65869867367091284</v>
      </c>
      <c r="I738" s="52">
        <f t="shared" si="425"/>
        <v>5.2786666845081693E-3</v>
      </c>
      <c r="J738" s="52">
        <f t="shared" si="425"/>
        <v>1.2712370964585766</v>
      </c>
      <c r="K738" s="52">
        <f t="shared" si="425"/>
        <v>1.4143956796157802E-2</v>
      </c>
      <c r="L738" s="52">
        <f t="shared" si="425"/>
        <v>5.9580664729618144E-3</v>
      </c>
      <c r="M738" s="52">
        <f t="shared" si="425"/>
        <v>8.2135266226230534E-4</v>
      </c>
      <c r="N738" s="52">
        <f t="shared" si="425"/>
        <v>4.4127513990094491E-3</v>
      </c>
      <c r="O738" s="52"/>
      <c r="P738" s="52">
        <f>SUM(D738:O738)</f>
        <v>2.9854056437714651</v>
      </c>
      <c r="Q738" s="27">
        <v>4</v>
      </c>
      <c r="R738" s="28" t="s">
        <v>567</v>
      </c>
    </row>
    <row r="739" spans="1:21" s="53" customFormat="1" x14ac:dyDescent="0.2">
      <c r="C739" s="54" t="s">
        <v>429</v>
      </c>
      <c r="D739" s="55">
        <f>J738/(SUM(H738:L738))</f>
        <v>0.65014391399566007</v>
      </c>
      <c r="F739" s="54"/>
      <c r="G739" s="54" t="s">
        <v>681</v>
      </c>
      <c r="H739" s="62">
        <f>J738+H738+I738+L738+G738</f>
        <v>1.9453398616624209</v>
      </c>
      <c r="J739" s="54"/>
      <c r="K739" s="55"/>
      <c r="U739" s="56"/>
    </row>
    <row r="740" spans="1:21" x14ac:dyDescent="0.2">
      <c r="A740" s="27" t="s">
        <v>348</v>
      </c>
      <c r="B740" s="28" t="s">
        <v>710</v>
      </c>
      <c r="C740" s="27">
        <v>98.985140000000001</v>
      </c>
      <c r="D740" s="27">
        <v>43.210009999999997</v>
      </c>
      <c r="E740" s="27">
        <v>0.58682000000000001</v>
      </c>
      <c r="F740" s="27">
        <v>13.61345</v>
      </c>
      <c r="G740" s="27">
        <v>0.44733000000000001</v>
      </c>
      <c r="H740" s="27">
        <v>14.36218</v>
      </c>
      <c r="I740" s="27">
        <v>9.0899999999999995E-2</v>
      </c>
      <c r="J740" s="27">
        <v>14.16436</v>
      </c>
      <c r="K740" s="27">
        <v>0.25494</v>
      </c>
      <c r="L740" s="27">
        <v>11.3467</v>
      </c>
      <c r="M740" s="27">
        <v>0.88300999999999996</v>
      </c>
      <c r="N740" s="27">
        <v>2.545E-2</v>
      </c>
      <c r="P740" s="27">
        <v>98.985140000000001</v>
      </c>
      <c r="Q740" s="27">
        <v>-7186</v>
      </c>
      <c r="R740" s="27">
        <v>25276</v>
      </c>
      <c r="S740" s="27">
        <v>-74</v>
      </c>
      <c r="T740" s="27">
        <v>264</v>
      </c>
      <c r="U740" s="48">
        <v>39728.6484837963</v>
      </c>
    </row>
    <row r="741" spans="1:21" x14ac:dyDescent="0.2">
      <c r="B741" s="26" t="s">
        <v>688</v>
      </c>
      <c r="C741" s="46" t="s">
        <v>414</v>
      </c>
      <c r="D741" s="46" t="s">
        <v>4</v>
      </c>
      <c r="E741" s="46" t="s">
        <v>7</v>
      </c>
      <c r="F741" s="46" t="s">
        <v>3</v>
      </c>
      <c r="G741" s="46" t="s">
        <v>8</v>
      </c>
      <c r="H741" s="46" t="s">
        <v>10</v>
      </c>
      <c r="I741" s="46" t="s">
        <v>9</v>
      </c>
      <c r="J741" s="46" t="s">
        <v>2</v>
      </c>
      <c r="K741" s="46" t="s">
        <v>11</v>
      </c>
      <c r="L741" s="46" t="s">
        <v>6</v>
      </c>
      <c r="M741" s="46" t="s">
        <v>1</v>
      </c>
      <c r="N741" s="46" t="s">
        <v>5</v>
      </c>
      <c r="O741" s="46" t="s">
        <v>485</v>
      </c>
      <c r="P741" s="46" t="s">
        <v>12</v>
      </c>
      <c r="Q741" s="46" t="s">
        <v>13</v>
      </c>
      <c r="R741" s="46" t="s">
        <v>14</v>
      </c>
      <c r="S741" s="46" t="s">
        <v>15</v>
      </c>
      <c r="T741" s="46" t="s">
        <v>21</v>
      </c>
      <c r="U741" s="47" t="s">
        <v>22</v>
      </c>
    </row>
    <row r="742" spans="1:21" x14ac:dyDescent="0.2">
      <c r="A742" s="27" t="s">
        <v>339</v>
      </c>
      <c r="B742" s="28" t="s">
        <v>711</v>
      </c>
      <c r="C742" s="27">
        <v>98.961429999999993</v>
      </c>
      <c r="D742" s="27">
        <v>52.638330000000003</v>
      </c>
      <c r="E742" s="27">
        <v>0.31891999999999998</v>
      </c>
      <c r="F742" s="27">
        <v>1.9389799999999999</v>
      </c>
      <c r="G742" s="27">
        <v>0.61467000000000005</v>
      </c>
      <c r="H742" s="27">
        <v>16.590890000000002</v>
      </c>
      <c r="I742" s="27">
        <v>0.17848</v>
      </c>
      <c r="J742" s="27">
        <v>24.491620000000001</v>
      </c>
      <c r="K742" s="27">
        <v>0.14365</v>
      </c>
      <c r="L742" s="27">
        <v>2.0289700000000002</v>
      </c>
      <c r="M742" s="27">
        <v>1.694E-2</v>
      </c>
      <c r="N742" s="27">
        <v>0</v>
      </c>
      <c r="P742" s="27">
        <v>98.961429999999993</v>
      </c>
      <c r="Q742" s="27">
        <v>-7368</v>
      </c>
      <c r="R742" s="27">
        <v>24928</v>
      </c>
      <c r="S742" s="27">
        <v>-70</v>
      </c>
      <c r="T742" s="27">
        <v>256</v>
      </c>
      <c r="U742" s="48">
        <v>39728.623993055553</v>
      </c>
    </row>
    <row r="743" spans="1:21" x14ac:dyDescent="0.2">
      <c r="A743" s="27" t="s">
        <v>341</v>
      </c>
      <c r="B743" s="28" t="s">
        <v>711</v>
      </c>
      <c r="C743" s="27">
        <v>98.953000000000003</v>
      </c>
      <c r="D743" s="27">
        <v>53.079540000000001</v>
      </c>
      <c r="E743" s="27">
        <v>0.22814999999999999</v>
      </c>
      <c r="F743" s="27">
        <v>1.38235</v>
      </c>
      <c r="G743" s="27">
        <v>0.51439999999999997</v>
      </c>
      <c r="H743" s="27">
        <v>16.849270000000001</v>
      </c>
      <c r="I743" s="27">
        <v>0.19531000000000001</v>
      </c>
      <c r="J743" s="27">
        <v>24.784839999999999</v>
      </c>
      <c r="K743" s="27">
        <v>0.14026</v>
      </c>
      <c r="L743" s="27">
        <v>1.7460800000000001</v>
      </c>
      <c r="M743" s="27">
        <v>2.6589999999999999E-2</v>
      </c>
      <c r="N743" s="27">
        <v>6.2100000000000002E-3</v>
      </c>
      <c r="P743" s="27">
        <v>98.953000000000003</v>
      </c>
      <c r="Q743" s="27">
        <v>-7368.7</v>
      </c>
      <c r="R743" s="27">
        <v>24935.7</v>
      </c>
      <c r="S743" s="27">
        <v>-70</v>
      </c>
      <c r="T743" s="27">
        <v>257</v>
      </c>
      <c r="U743" s="48">
        <v>39728.627175925925</v>
      </c>
    </row>
    <row r="744" spans="1:21" x14ac:dyDescent="0.2">
      <c r="A744" s="27" t="s">
        <v>342</v>
      </c>
      <c r="B744" s="28" t="s">
        <v>711</v>
      </c>
      <c r="C744" s="27">
        <v>98.804879999999997</v>
      </c>
      <c r="D744" s="27">
        <v>53.192790000000002</v>
      </c>
      <c r="E744" s="27">
        <v>0.20105999999999999</v>
      </c>
      <c r="F744" s="27">
        <v>1.40205</v>
      </c>
      <c r="G744" s="27">
        <v>0.48271999999999998</v>
      </c>
      <c r="H744" s="27">
        <v>16.77769</v>
      </c>
      <c r="I744" s="27">
        <v>0.25339</v>
      </c>
      <c r="J744" s="27">
        <v>24.729209999999998</v>
      </c>
      <c r="K744" s="27">
        <v>0.14485999999999999</v>
      </c>
      <c r="L744" s="27">
        <v>1.5989800000000001</v>
      </c>
      <c r="M744" s="27">
        <v>2.1399999999999999E-2</v>
      </c>
      <c r="N744" s="27">
        <v>7.2000000000000005E-4</v>
      </c>
      <c r="P744" s="27">
        <v>98.804879999999997</v>
      </c>
      <c r="Q744" s="27">
        <v>-7369.3</v>
      </c>
      <c r="R744" s="27">
        <v>24943.3</v>
      </c>
      <c r="S744" s="27">
        <v>-70</v>
      </c>
      <c r="T744" s="27">
        <v>258</v>
      </c>
      <c r="U744" s="48">
        <v>39728.630185185182</v>
      </c>
    </row>
    <row r="745" spans="1:21" x14ac:dyDescent="0.2">
      <c r="A745" s="27" t="s">
        <v>343</v>
      </c>
      <c r="B745" s="28" t="s">
        <v>711</v>
      </c>
      <c r="C745" s="27">
        <v>98.637259999999998</v>
      </c>
      <c r="D745" s="27">
        <v>51.992449999999998</v>
      </c>
      <c r="E745" s="27">
        <v>0.32913999999999999</v>
      </c>
      <c r="F745" s="27">
        <v>2.7554500000000002</v>
      </c>
      <c r="G745" s="27">
        <v>0.66876999999999998</v>
      </c>
      <c r="H745" s="27">
        <v>16.658609999999999</v>
      </c>
      <c r="I745" s="27">
        <v>0.16364000000000001</v>
      </c>
      <c r="J745" s="27">
        <v>24.287009999999999</v>
      </c>
      <c r="K745" s="27">
        <v>0.17377000000000001</v>
      </c>
      <c r="L745" s="27">
        <v>1.5923400000000001</v>
      </c>
      <c r="M745" s="27">
        <v>1.4630000000000001E-2</v>
      </c>
      <c r="N745" s="27">
        <v>1.4300000000000001E-3</v>
      </c>
      <c r="P745" s="27">
        <v>98.637259999999998</v>
      </c>
      <c r="Q745" s="27">
        <v>-7370</v>
      </c>
      <c r="R745" s="27">
        <v>24951</v>
      </c>
      <c r="S745" s="27">
        <v>-70</v>
      </c>
      <c r="T745" s="27">
        <v>259</v>
      </c>
      <c r="U745" s="48">
        <v>39728.633217592593</v>
      </c>
    </row>
    <row r="746" spans="1:21" x14ac:dyDescent="0.2">
      <c r="B746" s="49" t="s">
        <v>418</v>
      </c>
      <c r="C746" s="27">
        <f>COUNT(C742:C745)</f>
        <v>4</v>
      </c>
      <c r="D746" s="27">
        <f t="shared" ref="D746" si="426">COUNT(D742:D745)</f>
        <v>4</v>
      </c>
      <c r="E746" s="27">
        <f t="shared" ref="E746" si="427">COUNT(E742:E745)</f>
        <v>4</v>
      </c>
      <c r="F746" s="27">
        <f t="shared" ref="F746" si="428">COUNT(F742:F745)</f>
        <v>4</v>
      </c>
      <c r="G746" s="27">
        <f t="shared" ref="G746" si="429">COUNT(G742:G745)</f>
        <v>4</v>
      </c>
      <c r="H746" s="27">
        <f t="shared" ref="H746" si="430">COUNT(H742:H745)</f>
        <v>4</v>
      </c>
      <c r="I746" s="27">
        <f t="shared" ref="I746" si="431">COUNT(I742:I745)</f>
        <v>4</v>
      </c>
      <c r="J746" s="27">
        <f t="shared" ref="J746" si="432">COUNT(J742:J745)</f>
        <v>4</v>
      </c>
      <c r="K746" s="27">
        <f t="shared" ref="K746" si="433">COUNT(K742:K745)</f>
        <v>4</v>
      </c>
      <c r="L746" s="27">
        <f t="shared" ref="L746" si="434">COUNT(L742:L745)</f>
        <v>4</v>
      </c>
      <c r="M746" s="27">
        <f t="shared" ref="M746" si="435">COUNT(M742:M745)</f>
        <v>4</v>
      </c>
      <c r="N746" s="27">
        <f t="shared" ref="N746" si="436">COUNT(N742:N745)</f>
        <v>4</v>
      </c>
      <c r="P746" s="27">
        <f>COUNT(P742:P745)</f>
        <v>4</v>
      </c>
      <c r="U746" s="48"/>
    </row>
    <row r="747" spans="1:21" x14ac:dyDescent="0.2">
      <c r="B747" s="49" t="s">
        <v>419</v>
      </c>
      <c r="C747" s="16">
        <f>AVERAGE(C742:C745)</f>
        <v>98.83914249999998</v>
      </c>
      <c r="D747" s="16">
        <f t="shared" ref="D747:N747" si="437">AVERAGE(D742:D745)</f>
        <v>52.7257775</v>
      </c>
      <c r="E747" s="16">
        <f t="shared" si="437"/>
        <v>0.26931749999999999</v>
      </c>
      <c r="F747" s="16">
        <f t="shared" si="437"/>
        <v>1.8697075000000001</v>
      </c>
      <c r="G747" s="16">
        <f t="shared" si="437"/>
        <v>0.57013999999999998</v>
      </c>
      <c r="H747" s="16">
        <f t="shared" si="437"/>
        <v>16.719115000000002</v>
      </c>
      <c r="I747" s="16">
        <f t="shared" si="437"/>
        <v>0.19770500000000002</v>
      </c>
      <c r="J747" s="16">
        <f t="shared" si="437"/>
        <v>24.573169999999998</v>
      </c>
      <c r="K747" s="16">
        <f t="shared" si="437"/>
        <v>0.15063499999999999</v>
      </c>
      <c r="L747" s="16">
        <f t="shared" si="437"/>
        <v>1.7415925000000001</v>
      </c>
      <c r="M747" s="16">
        <f t="shared" si="437"/>
        <v>1.9890000000000001E-2</v>
      </c>
      <c r="N747" s="16">
        <f t="shared" si="437"/>
        <v>2.0900000000000003E-3</v>
      </c>
      <c r="O747" s="16"/>
      <c r="P747" s="16">
        <f>AVERAGE(P742:P745)</f>
        <v>98.83914249999998</v>
      </c>
      <c r="U747" s="48"/>
    </row>
    <row r="748" spans="1:21" x14ac:dyDescent="0.2">
      <c r="B748" s="49" t="s">
        <v>787</v>
      </c>
      <c r="C748" s="16">
        <f t="shared" ref="C748:N748" si="438">STDEV(C742:C745)</f>
        <v>0.15258683393945457</v>
      </c>
      <c r="D748" s="16">
        <f t="shared" si="438"/>
        <v>0.54426245785007243</v>
      </c>
      <c r="E748" s="16">
        <f t="shared" si="438"/>
        <v>6.4272827008516359E-2</v>
      </c>
      <c r="F748" s="16">
        <f t="shared" si="438"/>
        <v>0.64434962705946108</v>
      </c>
      <c r="G748" s="16">
        <f t="shared" si="438"/>
        <v>8.6525529565941936E-2</v>
      </c>
      <c r="H748" s="16">
        <f t="shared" si="438"/>
        <v>0.11615199854787944</v>
      </c>
      <c r="I748" s="16">
        <f t="shared" si="438"/>
        <v>3.9313187354880999E-2</v>
      </c>
      <c r="J748" s="16">
        <f t="shared" si="438"/>
        <v>0.22926739744964444</v>
      </c>
      <c r="K748" s="16">
        <f t="shared" si="438"/>
        <v>1.5545735749716069E-2</v>
      </c>
      <c r="L748" s="16">
        <f t="shared" si="438"/>
        <v>0.20430418422457047</v>
      </c>
      <c r="M748" s="16">
        <f t="shared" si="438"/>
        <v>5.277000410586789E-3</v>
      </c>
      <c r="N748" s="16">
        <f t="shared" si="438"/>
        <v>2.8080242164197941E-3</v>
      </c>
      <c r="O748" s="16"/>
      <c r="P748" s="16">
        <f>STDEV(P742:P745)</f>
        <v>0.15258683393945457</v>
      </c>
      <c r="U748" s="48"/>
    </row>
    <row r="749" spans="1:21" x14ac:dyDescent="0.2">
      <c r="B749" s="49" t="s">
        <v>563</v>
      </c>
      <c r="C749" s="16"/>
      <c r="D749" s="16">
        <f>D747/D$11</f>
        <v>0.87753002864308982</v>
      </c>
      <c r="E749" s="16">
        <f t="shared" ref="E749:N749" si="439">E747/E$11</f>
        <v>3.370732726899528E-3</v>
      </c>
      <c r="F749" s="16">
        <f t="shared" si="439"/>
        <v>1.8337426717279347E-2</v>
      </c>
      <c r="G749" s="16">
        <f t="shared" si="439"/>
        <v>3.7511629039240681E-3</v>
      </c>
      <c r="H749" s="16">
        <f t="shared" si="439"/>
        <v>0.2327063708132906</v>
      </c>
      <c r="I749" s="16">
        <f t="shared" si="439"/>
        <v>2.7870347658639875E-3</v>
      </c>
      <c r="J749" s="16">
        <f t="shared" si="439"/>
        <v>0.60968951280753458</v>
      </c>
      <c r="K749" s="16">
        <f t="shared" si="439"/>
        <v>2.0162790759931143E-3</v>
      </c>
      <c r="L749" s="16">
        <f t="shared" si="439"/>
        <v>3.1055833336305311E-2</v>
      </c>
      <c r="M749" s="16">
        <f t="shared" si="439"/>
        <v>3.2091545934796566E-4</v>
      </c>
      <c r="N749" s="16">
        <f t="shared" si="439"/>
        <v>2.2186035748178947E-5</v>
      </c>
      <c r="O749" s="16"/>
      <c r="P749" s="16">
        <f>STDEV(P741:P746)</f>
        <v>42.413559766700573</v>
      </c>
      <c r="Q749" s="28" t="s">
        <v>564</v>
      </c>
      <c r="U749" s="48"/>
    </row>
    <row r="750" spans="1:21" x14ac:dyDescent="0.2">
      <c r="B750" s="49" t="s">
        <v>565</v>
      </c>
      <c r="C750" s="16"/>
      <c r="D750" s="17">
        <f t="shared" ref="D750:N750" si="440">D749*D$9*D$7</f>
        <v>3.5101201145723593</v>
      </c>
      <c r="E750" s="17">
        <f t="shared" si="440"/>
        <v>1.3482930907598112E-2</v>
      </c>
      <c r="F750" s="17">
        <f t="shared" si="440"/>
        <v>0.11002456030367608</v>
      </c>
      <c r="G750" s="17">
        <f t="shared" si="440"/>
        <v>2.2506977423544409E-2</v>
      </c>
      <c r="H750" s="17">
        <f t="shared" si="440"/>
        <v>0.46541274162658119</v>
      </c>
      <c r="I750" s="17">
        <f t="shared" si="440"/>
        <v>5.5740695317279751E-3</v>
      </c>
      <c r="J750" s="17">
        <f t="shared" si="440"/>
        <v>1.2193790256150692</v>
      </c>
      <c r="K750" s="17">
        <f t="shared" si="440"/>
        <v>4.0325581519862286E-3</v>
      </c>
      <c r="L750" s="17">
        <f t="shared" si="440"/>
        <v>6.2111666672610623E-2</v>
      </c>
      <c r="M750" s="17">
        <f t="shared" si="440"/>
        <v>6.4183091869593131E-4</v>
      </c>
      <c r="N750" s="17">
        <f t="shared" si="440"/>
        <v>4.4372071496357894E-5</v>
      </c>
      <c r="O750" s="17"/>
      <c r="P750" s="16">
        <f>SUM(D750:O750)</f>
        <v>5.4133308477953443</v>
      </c>
      <c r="Q750" s="28" t="s">
        <v>564</v>
      </c>
      <c r="R750" s="27">
        <f>(2*Q751)/P750</f>
        <v>2.216749786296023</v>
      </c>
      <c r="S750" s="18" t="s">
        <v>566</v>
      </c>
      <c r="U750" s="48"/>
    </row>
    <row r="751" spans="1:21" x14ac:dyDescent="0.2">
      <c r="B751" s="49" t="s">
        <v>428</v>
      </c>
      <c r="D751" s="52">
        <f t="shared" ref="D751:N751" si="441">$R750*D749*D$7</f>
        <v>1.9452645034629124</v>
      </c>
      <c r="E751" s="52">
        <f t="shared" si="441"/>
        <v>7.4720710520155397E-3</v>
      </c>
      <c r="F751" s="52">
        <f t="shared" si="441"/>
        <v>8.1298973513495951E-2</v>
      </c>
      <c r="G751" s="52">
        <f t="shared" si="441"/>
        <v>1.6630779131270493E-2</v>
      </c>
      <c r="H751" s="52">
        <f t="shared" si="441"/>
        <v>0.51585179777008505</v>
      </c>
      <c r="I751" s="52">
        <f t="shared" si="441"/>
        <v>6.1781587216285811E-3</v>
      </c>
      <c r="J751" s="52">
        <f t="shared" si="441"/>
        <v>1.3515290972230287</v>
      </c>
      <c r="K751" s="52">
        <f t="shared" si="441"/>
        <v>4.4695862108208792E-3</v>
      </c>
      <c r="L751" s="52">
        <f t="shared" si="441"/>
        <v>6.8843011911499705E-2</v>
      </c>
      <c r="M751" s="52">
        <f t="shared" si="441"/>
        <v>1.4227785518573859E-3</v>
      </c>
      <c r="N751" s="52">
        <f t="shared" si="441"/>
        <v>9.8361780007063214E-5</v>
      </c>
      <c r="O751" s="52"/>
      <c r="P751" s="52">
        <f>SUM(D751:O751)</f>
        <v>3.999059119328622</v>
      </c>
      <c r="Q751" s="27">
        <v>6</v>
      </c>
      <c r="R751" s="28" t="s">
        <v>567</v>
      </c>
    </row>
    <row r="752" spans="1:21" s="53" customFormat="1" x14ac:dyDescent="0.2">
      <c r="C752" s="54" t="s">
        <v>429</v>
      </c>
      <c r="D752" s="55">
        <f>J751/(SUM(H751:L751))</f>
        <v>0.69420554557242098</v>
      </c>
      <c r="F752" s="54"/>
      <c r="G752" s="54" t="s">
        <v>681</v>
      </c>
      <c r="H752" s="62">
        <f>J751+H751+I751+L751+G751</f>
        <v>1.9590328447575125</v>
      </c>
      <c r="J752" s="54"/>
      <c r="K752" s="55"/>
      <c r="U752" s="56"/>
    </row>
    <row r="753" spans="1:21" s="58" customFormat="1" ht="10.8" thickBot="1" x14ac:dyDescent="0.25">
      <c r="B753" s="59"/>
      <c r="U753" s="60"/>
    </row>
    <row r="754" spans="1:21" x14ac:dyDescent="0.2">
      <c r="A754" s="26" t="s">
        <v>638</v>
      </c>
      <c r="B754" s="49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U754" s="48"/>
    </row>
    <row r="755" spans="1:21" s="37" customFormat="1" x14ac:dyDescent="0.2">
      <c r="B755" s="26" t="s">
        <v>726</v>
      </c>
      <c r="C755" s="46" t="s">
        <v>414</v>
      </c>
      <c r="D755" s="46" t="s">
        <v>4</v>
      </c>
      <c r="E755" s="46" t="s">
        <v>7</v>
      </c>
      <c r="F755" s="46" t="s">
        <v>3</v>
      </c>
      <c r="G755" s="46" t="s">
        <v>8</v>
      </c>
      <c r="H755" s="46" t="s">
        <v>10</v>
      </c>
      <c r="I755" s="46" t="s">
        <v>9</v>
      </c>
      <c r="J755" s="46" t="s">
        <v>2</v>
      </c>
      <c r="K755" s="46" t="s">
        <v>11</v>
      </c>
      <c r="L755" s="46" t="s">
        <v>6</v>
      </c>
      <c r="M755" s="46" t="s">
        <v>1</v>
      </c>
      <c r="N755" s="46" t="s">
        <v>5</v>
      </c>
      <c r="O755" s="46" t="s">
        <v>485</v>
      </c>
      <c r="P755" s="46" t="s">
        <v>12</v>
      </c>
      <c r="Q755" s="46" t="s">
        <v>13</v>
      </c>
      <c r="R755" s="46" t="s">
        <v>14</v>
      </c>
      <c r="S755" s="46" t="s">
        <v>15</v>
      </c>
      <c r="T755" s="46" t="s">
        <v>21</v>
      </c>
      <c r="U755" s="47" t="s">
        <v>22</v>
      </c>
    </row>
    <row r="756" spans="1:21" x14ac:dyDescent="0.2">
      <c r="A756" s="27" t="s">
        <v>84</v>
      </c>
      <c r="B756" s="28" t="s">
        <v>713</v>
      </c>
      <c r="C756" s="27">
        <v>98.079560000000001</v>
      </c>
      <c r="D756" s="27">
        <v>55.148150000000001</v>
      </c>
      <c r="E756" s="27">
        <v>1.214E-2</v>
      </c>
      <c r="F756" s="27">
        <v>26.882210000000001</v>
      </c>
      <c r="G756" s="27">
        <v>1.0319999999999999E-2</v>
      </c>
      <c r="H756" s="27">
        <v>0.63939999999999997</v>
      </c>
      <c r="I756" s="27">
        <v>7.4799999999999997E-3</v>
      </c>
      <c r="J756" s="27">
        <v>2.4709999999999999E-2</v>
      </c>
      <c r="K756" s="27">
        <v>2.164E-2</v>
      </c>
      <c r="L756" s="27">
        <v>9.4358400000000007</v>
      </c>
      <c r="M756" s="27">
        <v>5.5941900000000002</v>
      </c>
      <c r="N756" s="27">
        <v>0.30348000000000003</v>
      </c>
      <c r="P756" s="27">
        <v>98.079560000000001</v>
      </c>
      <c r="Q756" s="27">
        <v>18784.5</v>
      </c>
      <c r="R756" s="27">
        <v>-317</v>
      </c>
      <c r="S756" s="27">
        <v>-73</v>
      </c>
      <c r="T756" s="27">
        <v>49</v>
      </c>
      <c r="U756" s="48">
        <v>39735.699317129627</v>
      </c>
    </row>
    <row r="757" spans="1:21" x14ac:dyDescent="0.2">
      <c r="A757" s="27" t="s">
        <v>85</v>
      </c>
      <c r="B757" s="28" t="s">
        <v>713</v>
      </c>
      <c r="C757" s="27">
        <v>98.688329999999993</v>
      </c>
      <c r="D757" s="27">
        <v>54.660559999999997</v>
      </c>
      <c r="E757" s="27">
        <v>3.6920000000000001E-2</v>
      </c>
      <c r="F757" s="27">
        <v>24.863350000000001</v>
      </c>
      <c r="G757" s="27">
        <v>1.9970000000000002E-2</v>
      </c>
      <c r="H757" s="27">
        <v>1.4819199999999999</v>
      </c>
      <c r="I757" s="27">
        <v>9.0299999999999998E-3</v>
      </c>
      <c r="J757" s="27">
        <v>1.1902299999999999</v>
      </c>
      <c r="K757" s="27">
        <v>6.45E-3</v>
      </c>
      <c r="L757" s="27">
        <v>10.794230000000001</v>
      </c>
      <c r="M757" s="27">
        <v>5.3265099999999999</v>
      </c>
      <c r="N757" s="27">
        <v>0.29915999999999998</v>
      </c>
      <c r="P757" s="27">
        <v>98.688329999999993</v>
      </c>
      <c r="Q757" s="27">
        <v>18790.3</v>
      </c>
      <c r="R757" s="27">
        <v>-324</v>
      </c>
      <c r="S757" s="27">
        <v>-73</v>
      </c>
      <c r="T757" s="27">
        <v>50</v>
      </c>
      <c r="U757" s="48">
        <v>39735.702337962961</v>
      </c>
    </row>
    <row r="758" spans="1:21" x14ac:dyDescent="0.2">
      <c r="A758" s="27" t="s">
        <v>86</v>
      </c>
      <c r="B758" s="28" t="s">
        <v>713</v>
      </c>
      <c r="C758" s="27">
        <v>97.866500000000002</v>
      </c>
      <c r="D758" s="27">
        <v>51.766249999999999</v>
      </c>
      <c r="E758" s="27">
        <v>0.23752999999999999</v>
      </c>
      <c r="F758" s="27">
        <v>5.0096100000000003</v>
      </c>
      <c r="G758" s="27">
        <v>2.648E-2</v>
      </c>
      <c r="H758" s="27">
        <v>8.4940200000000008</v>
      </c>
      <c r="I758" s="27">
        <v>8.8260000000000005E-2</v>
      </c>
      <c r="J758" s="27">
        <v>9.8546399999999998</v>
      </c>
      <c r="K758" s="27">
        <v>8.1210000000000004E-2</v>
      </c>
      <c r="L758" s="27">
        <v>21.342089999999999</v>
      </c>
      <c r="M758" s="27">
        <v>0.92493000000000003</v>
      </c>
      <c r="N758" s="27">
        <v>4.1480000000000003E-2</v>
      </c>
      <c r="P758" s="27">
        <v>97.866500000000002</v>
      </c>
      <c r="Q758" s="27">
        <v>18796</v>
      </c>
      <c r="R758" s="27">
        <v>-331</v>
      </c>
      <c r="S758" s="27">
        <v>-73</v>
      </c>
      <c r="T758" s="27">
        <v>51</v>
      </c>
      <c r="U758" s="48">
        <v>39735.705347222225</v>
      </c>
    </row>
    <row r="759" spans="1:21" x14ac:dyDescent="0.2">
      <c r="B759" s="49" t="s">
        <v>418</v>
      </c>
      <c r="C759" s="27">
        <f t="shared" ref="C759:N759" si="442">COUNT(C756:C758)</f>
        <v>3</v>
      </c>
      <c r="D759" s="27">
        <f t="shared" si="442"/>
        <v>3</v>
      </c>
      <c r="E759" s="27">
        <f t="shared" si="442"/>
        <v>3</v>
      </c>
      <c r="F759" s="27">
        <f t="shared" si="442"/>
        <v>3</v>
      </c>
      <c r="G759" s="27">
        <f t="shared" si="442"/>
        <v>3</v>
      </c>
      <c r="H759" s="27">
        <f t="shared" si="442"/>
        <v>3</v>
      </c>
      <c r="I759" s="27">
        <f t="shared" si="442"/>
        <v>3</v>
      </c>
      <c r="J759" s="27">
        <f t="shared" si="442"/>
        <v>3</v>
      </c>
      <c r="K759" s="27">
        <f t="shared" si="442"/>
        <v>3</v>
      </c>
      <c r="L759" s="27">
        <f t="shared" si="442"/>
        <v>3</v>
      </c>
      <c r="M759" s="27">
        <f t="shared" si="442"/>
        <v>3</v>
      </c>
      <c r="N759" s="27">
        <f t="shared" si="442"/>
        <v>3</v>
      </c>
      <c r="P759" s="27">
        <f>COUNT(P756:P758)</f>
        <v>3</v>
      </c>
      <c r="U759" s="48"/>
    </row>
    <row r="760" spans="1:21" x14ac:dyDescent="0.2">
      <c r="B760" s="49" t="s">
        <v>419</v>
      </c>
      <c r="C760" s="16">
        <f t="shared" ref="C760:N760" si="443">AVERAGE(C756:C758)</f>
        <v>98.211463333333327</v>
      </c>
      <c r="D760" s="16">
        <f t="shared" si="443"/>
        <v>53.858319999999992</v>
      </c>
      <c r="E760" s="16">
        <f t="shared" si="443"/>
        <v>9.5530000000000004E-2</v>
      </c>
      <c r="F760" s="16">
        <f t="shared" si="443"/>
        <v>18.918389999999999</v>
      </c>
      <c r="G760" s="16">
        <f t="shared" si="443"/>
        <v>1.8923333333333334E-2</v>
      </c>
      <c r="H760" s="16">
        <f t="shared" si="443"/>
        <v>3.5384466666666667</v>
      </c>
      <c r="I760" s="16">
        <f t="shared" si="443"/>
        <v>3.4923333333333334E-2</v>
      </c>
      <c r="J760" s="16">
        <f t="shared" si="443"/>
        <v>3.6898599999999999</v>
      </c>
      <c r="K760" s="16">
        <f t="shared" si="443"/>
        <v>3.6433333333333338E-2</v>
      </c>
      <c r="L760" s="16">
        <f t="shared" si="443"/>
        <v>13.857386666666665</v>
      </c>
      <c r="M760" s="16">
        <f t="shared" si="443"/>
        <v>3.9485433333333333</v>
      </c>
      <c r="N760" s="16">
        <f t="shared" si="443"/>
        <v>0.21470666666666668</v>
      </c>
      <c r="O760" s="16"/>
      <c r="P760" s="16">
        <f>AVERAGE(P756:P758)</f>
        <v>98.211463333333327</v>
      </c>
      <c r="U760" s="48"/>
    </row>
    <row r="761" spans="1:21" x14ac:dyDescent="0.2">
      <c r="B761" s="49" t="s">
        <v>787</v>
      </c>
      <c r="C761" s="16">
        <f t="shared" ref="C761:N761" si="444">STDEV(C756:C758)</f>
        <v>0.42649736720562459</v>
      </c>
      <c r="D761" s="16">
        <f t="shared" si="444"/>
        <v>1.8281147846073562</v>
      </c>
      <c r="E761" s="16">
        <f t="shared" si="444"/>
        <v>0.12359818809351535</v>
      </c>
      <c r="F761" s="16">
        <f t="shared" si="444"/>
        <v>12.087579151393387</v>
      </c>
      <c r="G761" s="16">
        <f t="shared" si="444"/>
        <v>8.1306846780165708E-3</v>
      </c>
      <c r="H761" s="16">
        <f t="shared" si="444"/>
        <v>4.3122778533083119</v>
      </c>
      <c r="I761" s="16">
        <f t="shared" si="444"/>
        <v>4.6197409379026159E-2</v>
      </c>
      <c r="J761" s="16">
        <f t="shared" si="444"/>
        <v>5.3705673400395977</v>
      </c>
      <c r="K761" s="16">
        <f t="shared" si="444"/>
        <v>3.9514509149593813E-2</v>
      </c>
      <c r="L761" s="16">
        <f t="shared" si="444"/>
        <v>6.5174300026186227</v>
      </c>
      <c r="M761" s="16">
        <f t="shared" si="444"/>
        <v>2.6219441904307064</v>
      </c>
      <c r="N761" s="16">
        <f t="shared" si="444"/>
        <v>0.1500342432024547</v>
      </c>
      <c r="O761" s="16"/>
      <c r="P761" s="16">
        <f>STDEV(P756:P758)</f>
        <v>0.42649736720562459</v>
      </c>
      <c r="U761" s="48"/>
    </row>
    <row r="762" spans="1:21" x14ac:dyDescent="0.2">
      <c r="B762" s="49" t="s">
        <v>563</v>
      </c>
      <c r="C762" s="16"/>
      <c r="D762" s="16">
        <f>D760/D$11</f>
        <v>0.89637925381505634</v>
      </c>
      <c r="E762" s="16">
        <f t="shared" ref="E762:N762" si="445">E760/E$11</f>
        <v>1.1956374814139888E-3</v>
      </c>
      <c r="F762" s="16">
        <f t="shared" si="445"/>
        <v>0.1855448460435177</v>
      </c>
      <c r="G762" s="16">
        <f t="shared" si="445"/>
        <v>1.2450364124353631E-4</v>
      </c>
      <c r="H762" s="16">
        <f t="shared" si="445"/>
        <v>4.9250159599738698E-2</v>
      </c>
      <c r="I762" s="16">
        <f t="shared" si="445"/>
        <v>4.9231200090972234E-4</v>
      </c>
      <c r="J762" s="16">
        <f t="shared" si="445"/>
        <v>9.1549805976518683E-2</v>
      </c>
      <c r="K762" s="16">
        <f t="shared" si="445"/>
        <v>4.8766732611068132E-4</v>
      </c>
      <c r="L762" s="16">
        <f t="shared" si="445"/>
        <v>0.24710297661292141</v>
      </c>
      <c r="M762" s="16">
        <f t="shared" si="445"/>
        <v>6.370782290457587E-2</v>
      </c>
      <c r="N762" s="16">
        <f t="shared" si="445"/>
        <v>2.2791817138942618E-3</v>
      </c>
      <c r="O762" s="16"/>
      <c r="P762" s="16">
        <f>STDEV(P756:P759)</f>
        <v>47.607005305817744</v>
      </c>
      <c r="Q762" s="28" t="s">
        <v>564</v>
      </c>
      <c r="U762" s="48"/>
    </row>
    <row r="763" spans="1:21" x14ac:dyDescent="0.2">
      <c r="B763" s="49" t="s">
        <v>565</v>
      </c>
      <c r="C763" s="16"/>
      <c r="D763" s="17">
        <f t="shared" ref="D763:N763" si="446">D762*D$9*D$7</f>
        <v>3.5855170152602254</v>
      </c>
      <c r="E763" s="17">
        <f t="shared" si="446"/>
        <v>4.7825499256559552E-3</v>
      </c>
      <c r="F763" s="17">
        <f t="shared" si="446"/>
        <v>1.1132690762611062</v>
      </c>
      <c r="G763" s="17">
        <f t="shared" si="446"/>
        <v>7.4702184746121779E-4</v>
      </c>
      <c r="H763" s="17">
        <f t="shared" si="446"/>
        <v>9.8500319199477396E-2</v>
      </c>
      <c r="I763" s="17">
        <f t="shared" si="446"/>
        <v>9.8462400181944468E-4</v>
      </c>
      <c r="J763" s="17">
        <f t="shared" si="446"/>
        <v>0.18309961195303737</v>
      </c>
      <c r="K763" s="17">
        <f t="shared" si="446"/>
        <v>9.7533465222136265E-4</v>
      </c>
      <c r="L763" s="17">
        <f t="shared" si="446"/>
        <v>0.49420595322584282</v>
      </c>
      <c r="M763" s="17">
        <f t="shared" si="446"/>
        <v>0.12741564580915174</v>
      </c>
      <c r="N763" s="17">
        <f t="shared" si="446"/>
        <v>4.5583634277885235E-3</v>
      </c>
      <c r="O763" s="17"/>
      <c r="P763" s="16">
        <f>SUM(D763:O763)</f>
        <v>5.6140555155637868</v>
      </c>
      <c r="Q763" s="28" t="s">
        <v>564</v>
      </c>
      <c r="R763" s="27">
        <f>(2*Q764)/P763</f>
        <v>2.849989629714806</v>
      </c>
      <c r="S763" s="18" t="s">
        <v>566</v>
      </c>
      <c r="U763" s="48"/>
    </row>
    <row r="764" spans="1:21" x14ac:dyDescent="0.2">
      <c r="B764" s="49" t="s">
        <v>428</v>
      </c>
      <c r="D764" s="52">
        <f t="shared" ref="D764:N764" si="447">$R763*D762*D$7</f>
        <v>2.5546715776644064</v>
      </c>
      <c r="E764" s="52">
        <f t="shared" si="447"/>
        <v>3.4075544229281969E-3</v>
      </c>
      <c r="F764" s="52">
        <f t="shared" si="447"/>
        <v>1.0576017741421113</v>
      </c>
      <c r="G764" s="52">
        <f t="shared" si="447"/>
        <v>7.0966817281162221E-4</v>
      </c>
      <c r="H764" s="52">
        <f t="shared" si="447"/>
        <v>0.14036244412105439</v>
      </c>
      <c r="I764" s="52">
        <f t="shared" si="447"/>
        <v>1.4030840971768549E-3</v>
      </c>
      <c r="J764" s="52">
        <f t="shared" si="447"/>
        <v>0.26091599763548079</v>
      </c>
      <c r="K764" s="52">
        <f t="shared" si="447"/>
        <v>1.3898468221661903E-3</v>
      </c>
      <c r="L764" s="52">
        <f t="shared" si="447"/>
        <v>0.70424092081848622</v>
      </c>
      <c r="M764" s="52">
        <f t="shared" si="447"/>
        <v>0.36313326921949723</v>
      </c>
      <c r="N764" s="52">
        <f t="shared" si="447"/>
        <v>1.2991288497668528E-2</v>
      </c>
      <c r="O764" s="52"/>
      <c r="P764" s="52">
        <f>SUM(D764:O764)</f>
        <v>5.1008274256137875</v>
      </c>
      <c r="Q764" s="27">
        <v>8</v>
      </c>
      <c r="R764" s="28" t="s">
        <v>567</v>
      </c>
    </row>
    <row r="765" spans="1:21" s="53" customFormat="1" x14ac:dyDescent="0.2">
      <c r="C765" s="54" t="s">
        <v>575</v>
      </c>
      <c r="D765" s="62">
        <f>F764-L764</f>
        <v>0.3533608533236251</v>
      </c>
      <c r="F765" s="54" t="s">
        <v>576</v>
      </c>
      <c r="G765" s="62">
        <f>F764+D764+H764</f>
        <v>3.752635795927572</v>
      </c>
      <c r="I765" s="54" t="s">
        <v>577</v>
      </c>
      <c r="J765" s="62">
        <f>L764+M764</f>
        <v>1.0673741900379834</v>
      </c>
      <c r="K765" s="55"/>
      <c r="U765" s="56"/>
    </row>
    <row r="766" spans="1:21" x14ac:dyDescent="0.2">
      <c r="B766" s="26" t="s">
        <v>732</v>
      </c>
    </row>
    <row r="767" spans="1:21" x14ac:dyDescent="0.2">
      <c r="A767" s="27" t="s">
        <v>94</v>
      </c>
      <c r="B767" s="28" t="s">
        <v>712</v>
      </c>
      <c r="C767" s="27">
        <v>99.334590000000006</v>
      </c>
      <c r="D767" s="27">
        <v>52.840980000000002</v>
      </c>
      <c r="E767" s="27">
        <v>0.10349</v>
      </c>
      <c r="F767" s="27">
        <v>11.723380000000001</v>
      </c>
      <c r="G767" s="27">
        <v>8.863E-2</v>
      </c>
      <c r="H767" s="27">
        <v>3.718</v>
      </c>
      <c r="I767" s="27">
        <v>2.9649999999999999E-2</v>
      </c>
      <c r="J767" s="27">
        <v>9.8124500000000001</v>
      </c>
      <c r="K767" s="27">
        <v>0.10525</v>
      </c>
      <c r="L767" s="27">
        <v>18.684370000000001</v>
      </c>
      <c r="M767" s="27">
        <v>2.1541600000000001</v>
      </c>
      <c r="N767" s="27">
        <v>7.4209999999999998E-2</v>
      </c>
      <c r="P767" s="27">
        <v>99.334590000000006</v>
      </c>
      <c r="Q767" s="27">
        <v>18171</v>
      </c>
      <c r="R767" s="27">
        <v>21.7</v>
      </c>
      <c r="S767" s="27">
        <v>-74</v>
      </c>
      <c r="T767" s="27">
        <v>58</v>
      </c>
      <c r="U767" s="48">
        <v>39735.727013888885</v>
      </c>
    </row>
    <row r="768" spans="1:21" x14ac:dyDescent="0.2">
      <c r="B768" s="49" t="s">
        <v>563</v>
      </c>
      <c r="C768" s="16"/>
      <c r="D768" s="16">
        <f t="shared" ref="D768:N768" si="448">D767/D$11</f>
        <v>0.87944737643610726</v>
      </c>
      <c r="E768" s="16">
        <f t="shared" si="448"/>
        <v>1.2952635083380477E-3</v>
      </c>
      <c r="F768" s="16">
        <f t="shared" si="448"/>
        <v>0.1149787448725634</v>
      </c>
      <c r="G768" s="16">
        <f t="shared" si="448"/>
        <v>5.8312970178340444E-4</v>
      </c>
      <c r="H768" s="16">
        <f t="shared" si="448"/>
        <v>5.1749287368608586E-2</v>
      </c>
      <c r="I768" s="16">
        <f t="shared" si="448"/>
        <v>4.1797415749660971E-4</v>
      </c>
      <c r="J768" s="16">
        <f t="shared" si="448"/>
        <v>0.24345853058226893</v>
      </c>
      <c r="K768" s="16">
        <f t="shared" si="448"/>
        <v>1.4087919324743605E-3</v>
      </c>
      <c r="L768" s="16">
        <f t="shared" si="448"/>
        <v>0.33317706680171333</v>
      </c>
      <c r="M768" s="16">
        <f t="shared" si="448"/>
        <v>3.4756322066818182E-2</v>
      </c>
      <c r="N768" s="16">
        <f t="shared" si="448"/>
        <v>7.8776349898199009E-4</v>
      </c>
      <c r="O768" s="16"/>
      <c r="P768" s="16" t="e">
        <f>STDEV(P764:P766)</f>
        <v>#DIV/0!</v>
      </c>
      <c r="Q768" s="28" t="s">
        <v>564</v>
      </c>
      <c r="U768" s="48"/>
    </row>
    <row r="769" spans="1:27" x14ac:dyDescent="0.2">
      <c r="B769" s="49" t="s">
        <v>565</v>
      </c>
      <c r="C769" s="16"/>
      <c r="D769" s="17">
        <f t="shared" ref="D769:N769" si="449">D768*D$9*D$7</f>
        <v>3.5177895057444291</v>
      </c>
      <c r="E769" s="17">
        <f t="shared" si="449"/>
        <v>5.1810540333521908E-3</v>
      </c>
      <c r="F769" s="17">
        <f t="shared" si="449"/>
        <v>0.68987246923538037</v>
      </c>
      <c r="G769" s="17">
        <f t="shared" si="449"/>
        <v>3.4987782107004269E-3</v>
      </c>
      <c r="H769" s="17">
        <f t="shared" si="449"/>
        <v>0.10349857473721717</v>
      </c>
      <c r="I769" s="17">
        <f t="shared" si="449"/>
        <v>8.3594831499321943E-4</v>
      </c>
      <c r="J769" s="17">
        <f t="shared" si="449"/>
        <v>0.48691706116453787</v>
      </c>
      <c r="K769" s="17">
        <f t="shared" si="449"/>
        <v>2.817583864948721E-3</v>
      </c>
      <c r="L769" s="17">
        <f t="shared" si="449"/>
        <v>0.66635413360342666</v>
      </c>
      <c r="M769" s="17">
        <f t="shared" si="449"/>
        <v>6.9512644133636364E-2</v>
      </c>
      <c r="N769" s="17">
        <f t="shared" si="449"/>
        <v>1.5755269979639802E-3</v>
      </c>
      <c r="O769" s="17"/>
      <c r="P769" s="16">
        <f>SUM(D769:O769)</f>
        <v>5.5478532800405862</v>
      </c>
      <c r="Q769" s="28" t="s">
        <v>564</v>
      </c>
      <c r="R769" s="27">
        <f>(2*Q770)/P769</f>
        <v>2.1629988022884796</v>
      </c>
      <c r="S769" s="18" t="s">
        <v>566</v>
      </c>
      <c r="U769" s="48"/>
    </row>
    <row r="770" spans="1:27" x14ac:dyDescent="0.2">
      <c r="B770" s="49" t="s">
        <v>428</v>
      </c>
      <c r="D770" s="52">
        <f t="shared" ref="D770:N770" si="450">$R769*D768*D$7</f>
        <v>1.9022436219070458</v>
      </c>
      <c r="E770" s="52">
        <f t="shared" si="450"/>
        <v>2.8016534171831716E-3</v>
      </c>
      <c r="F770" s="52">
        <f t="shared" si="450"/>
        <v>0.49739777489597464</v>
      </c>
      <c r="G770" s="52">
        <f t="shared" si="450"/>
        <v>2.5226176930726843E-3</v>
      </c>
      <c r="H770" s="52">
        <f t="shared" si="450"/>
        <v>0.11193364659758272</v>
      </c>
      <c r="I770" s="52">
        <f t="shared" si="450"/>
        <v>9.0407760205270314E-4</v>
      </c>
      <c r="J770" s="52">
        <f t="shared" si="450"/>
        <v>0.52660051005636088</v>
      </c>
      <c r="K770" s="52">
        <f t="shared" si="450"/>
        <v>3.0472152626157146E-3</v>
      </c>
      <c r="L770" s="52">
        <f t="shared" si="450"/>
        <v>0.72066159644209471</v>
      </c>
      <c r="M770" s="52">
        <f t="shared" si="450"/>
        <v>0.15035576600496076</v>
      </c>
      <c r="N770" s="52">
        <f t="shared" si="450"/>
        <v>3.4078630095692531E-3</v>
      </c>
      <c r="O770" s="52"/>
      <c r="P770" s="52">
        <f>SUM(D770:O770)</f>
        <v>3.9218763428885124</v>
      </c>
      <c r="Q770" s="27">
        <v>6</v>
      </c>
      <c r="R770" s="28" t="s">
        <v>567</v>
      </c>
    </row>
    <row r="771" spans="1:27" s="53" customFormat="1" x14ac:dyDescent="0.2">
      <c r="C771" s="54" t="s">
        <v>689</v>
      </c>
      <c r="D771" s="62">
        <f>J770/(H770+I770+J770+K770)</f>
        <v>0.8196302506942702</v>
      </c>
      <c r="H771" s="54" t="s">
        <v>687</v>
      </c>
      <c r="I771" s="63">
        <f>L770/(SUM(H770:L770))</f>
        <v>0.52867487669622104</v>
      </c>
      <c r="L771" s="54" t="s">
        <v>731</v>
      </c>
      <c r="M771" s="62">
        <f>SUM(H770:L770)</f>
        <v>1.3631470459607069</v>
      </c>
      <c r="U771" s="56"/>
    </row>
    <row r="772" spans="1:27" s="37" customFormat="1" x14ac:dyDescent="0.2">
      <c r="B772" s="26" t="s">
        <v>680</v>
      </c>
      <c r="C772" s="46" t="s">
        <v>414</v>
      </c>
      <c r="D772" s="46" t="s">
        <v>4</v>
      </c>
      <c r="E772" s="46" t="s">
        <v>7</v>
      </c>
      <c r="F772" s="46" t="s">
        <v>3</v>
      </c>
      <c r="G772" s="46" t="s">
        <v>8</v>
      </c>
      <c r="H772" s="46" t="s">
        <v>10</v>
      </c>
      <c r="I772" s="46" t="s">
        <v>9</v>
      </c>
      <c r="J772" s="46" t="s">
        <v>2</v>
      </c>
      <c r="K772" s="46" t="s">
        <v>11</v>
      </c>
      <c r="L772" s="46" t="s">
        <v>6</v>
      </c>
      <c r="M772" s="46" t="s">
        <v>1</v>
      </c>
      <c r="N772" s="46" t="s">
        <v>5</v>
      </c>
      <c r="O772" s="46" t="s">
        <v>485</v>
      </c>
      <c r="P772" s="46" t="s">
        <v>12</v>
      </c>
      <c r="Q772" s="46" t="s">
        <v>13</v>
      </c>
      <c r="R772" s="46" t="s">
        <v>14</v>
      </c>
      <c r="S772" s="46" t="s">
        <v>15</v>
      </c>
      <c r="T772" s="46" t="s">
        <v>21</v>
      </c>
      <c r="U772" s="47" t="s">
        <v>22</v>
      </c>
    </row>
    <row r="773" spans="1:27" x14ac:dyDescent="0.2">
      <c r="A773" s="27" t="s">
        <v>59</v>
      </c>
      <c r="B773" s="28" t="s">
        <v>714</v>
      </c>
      <c r="C773" s="27">
        <v>98.508650000000003</v>
      </c>
      <c r="D773" s="27">
        <v>32.552439999999997</v>
      </c>
      <c r="E773" s="27">
        <v>9.1270000000000004E-2</v>
      </c>
      <c r="F773" s="27">
        <v>14.436540000000001</v>
      </c>
      <c r="G773" s="27">
        <v>2.8160000000000001E-2</v>
      </c>
      <c r="H773" s="27">
        <v>23.798819999999999</v>
      </c>
      <c r="I773" s="27">
        <v>0.17358000000000001</v>
      </c>
      <c r="J773" s="27">
        <v>26.50901</v>
      </c>
      <c r="K773" s="27">
        <v>0.72648000000000001</v>
      </c>
      <c r="L773" s="27">
        <v>0.16108</v>
      </c>
      <c r="M773" s="27">
        <v>2.2190000000000001E-2</v>
      </c>
      <c r="N773" s="27">
        <v>9.0799999999999995E-3</v>
      </c>
      <c r="P773" s="27">
        <v>98.508650000000003</v>
      </c>
      <c r="Q773" s="27">
        <v>18176</v>
      </c>
      <c r="R773" s="27">
        <v>-104</v>
      </c>
      <c r="S773" s="27">
        <v>-72</v>
      </c>
      <c r="T773" s="27">
        <v>33</v>
      </c>
      <c r="U773" s="48">
        <v>39735.650104166663</v>
      </c>
    </row>
    <row r="774" spans="1:27" x14ac:dyDescent="0.2">
      <c r="B774" s="49" t="s">
        <v>563</v>
      </c>
      <c r="C774" s="16"/>
      <c r="D774" s="16">
        <f t="shared" ref="D774:N774" si="451">D773/D$11</f>
        <v>0.54177946651621134</v>
      </c>
      <c r="E774" s="16">
        <f t="shared" si="451"/>
        <v>1.142320034844078E-3</v>
      </c>
      <c r="F774" s="16">
        <f t="shared" si="451"/>
        <v>0.14158845396997766</v>
      </c>
      <c r="G774" s="16">
        <f t="shared" si="451"/>
        <v>1.8527510326323668E-4</v>
      </c>
      <c r="H774" s="16">
        <f t="shared" si="451"/>
        <v>0.33124582442544093</v>
      </c>
      <c r="I774" s="16">
        <f t="shared" si="451"/>
        <v>2.4469461807170834E-3</v>
      </c>
      <c r="J774" s="16">
        <f t="shared" si="451"/>
        <v>0.65772000079395798</v>
      </c>
      <c r="K774" s="16">
        <f t="shared" si="451"/>
        <v>9.7240775591826457E-3</v>
      </c>
      <c r="L774" s="16">
        <f t="shared" si="451"/>
        <v>2.8723559809841048E-3</v>
      </c>
      <c r="M774" s="16">
        <f t="shared" si="451"/>
        <v>3.5802483875974647E-4</v>
      </c>
      <c r="N774" s="16">
        <f t="shared" si="451"/>
        <v>9.6387179231322869E-5</v>
      </c>
      <c r="O774" s="16"/>
      <c r="P774" s="16">
        <f>SUM(D774:O774)</f>
        <v>1.6891591325825701</v>
      </c>
      <c r="Q774" s="28" t="s">
        <v>564</v>
      </c>
      <c r="U774" s="48"/>
    </row>
    <row r="775" spans="1:27" x14ac:dyDescent="0.2">
      <c r="B775" s="49" t="s">
        <v>565</v>
      </c>
      <c r="C775" s="16"/>
      <c r="D775" s="17">
        <f t="shared" ref="D775:N775" si="452">D774*D$9*D$7</f>
        <v>2.1671178660648454</v>
      </c>
      <c r="E775" s="17">
        <f t="shared" si="452"/>
        <v>4.5692801393763119E-3</v>
      </c>
      <c r="F775" s="17">
        <f t="shared" si="452"/>
        <v>0.84953072381986594</v>
      </c>
      <c r="G775" s="17">
        <f t="shared" si="452"/>
        <v>1.1116506195794202E-3</v>
      </c>
      <c r="H775" s="17">
        <f t="shared" si="452"/>
        <v>0.66249164885088185</v>
      </c>
      <c r="I775" s="17">
        <f t="shared" si="452"/>
        <v>4.8938923614341668E-3</v>
      </c>
      <c r="J775" s="17">
        <f t="shared" si="452"/>
        <v>1.315440001587916</v>
      </c>
      <c r="K775" s="17">
        <f t="shared" si="452"/>
        <v>1.9448155118365291E-2</v>
      </c>
      <c r="L775" s="17">
        <f t="shared" si="452"/>
        <v>5.7447119619682095E-3</v>
      </c>
      <c r="M775" s="17">
        <f t="shared" si="452"/>
        <v>7.1604967751949294E-4</v>
      </c>
      <c r="N775" s="17">
        <f t="shared" si="452"/>
        <v>1.9277435846264574E-4</v>
      </c>
      <c r="O775" s="17"/>
      <c r="P775" s="16">
        <f>SUM(D775:O775)</f>
        <v>5.0312567545602143</v>
      </c>
      <c r="Q775" s="28" t="s">
        <v>564</v>
      </c>
      <c r="R775" s="27">
        <f>(2*Q776)/P775</f>
        <v>1.5900599771118789</v>
      </c>
      <c r="S775" s="18" t="s">
        <v>566</v>
      </c>
      <c r="U775" s="48"/>
    </row>
    <row r="776" spans="1:27" x14ac:dyDescent="0.2">
      <c r="B776" s="49" t="s">
        <v>428</v>
      </c>
      <c r="D776" s="52">
        <f t="shared" ref="D776:N776" si="453">$R775*D774*D$7</f>
        <v>0.86146184612845289</v>
      </c>
      <c r="E776" s="52">
        <f t="shared" si="453"/>
        <v>1.8163573684586154E-3</v>
      </c>
      <c r="F776" s="52">
        <f t="shared" si="453"/>
        <v>0.45026826775761797</v>
      </c>
      <c r="G776" s="52">
        <f t="shared" si="453"/>
        <v>5.8919705290828622E-4</v>
      </c>
      <c r="H776" s="52">
        <f t="shared" si="453"/>
        <v>0.52670072800432199</v>
      </c>
      <c r="I776" s="52">
        <f t="shared" si="453"/>
        <v>3.8907911881050049E-3</v>
      </c>
      <c r="J776" s="52">
        <f t="shared" si="453"/>
        <v>1.0458142494084657</v>
      </c>
      <c r="K776" s="52">
        <f t="shared" si="453"/>
        <v>1.5461866541188092E-2</v>
      </c>
      <c r="L776" s="52">
        <f t="shared" si="453"/>
        <v>4.5672182853807542E-3</v>
      </c>
      <c r="M776" s="52">
        <f t="shared" si="453"/>
        <v>1.1385619338476131E-3</v>
      </c>
      <c r="N776" s="52">
        <f t="shared" si="453"/>
        <v>3.0652279200487162E-4</v>
      </c>
      <c r="O776" s="52"/>
      <c r="P776" s="52">
        <f>SUM(D776:O776)</f>
        <v>2.9120156064607521</v>
      </c>
      <c r="Q776" s="27">
        <v>4</v>
      </c>
      <c r="R776" s="28" t="s">
        <v>567</v>
      </c>
    </row>
    <row r="777" spans="1:27" s="53" customFormat="1" x14ac:dyDescent="0.2">
      <c r="C777" s="54" t="s">
        <v>429</v>
      </c>
      <c r="D777" s="55">
        <f>J776/(SUM(H776:L776))</f>
        <v>0.65509359631127928</v>
      </c>
      <c r="F777" s="54"/>
      <c r="G777" s="54" t="s">
        <v>681</v>
      </c>
      <c r="H777" s="62">
        <f>J776+H776+I776+L776+G776</f>
        <v>1.5815621839391816</v>
      </c>
      <c r="J777" s="54"/>
      <c r="K777" s="55"/>
      <c r="U777" s="56"/>
    </row>
    <row r="778" spans="1:27" s="58" customFormat="1" ht="10.8" thickBot="1" x14ac:dyDescent="0.25">
      <c r="B778" s="59"/>
      <c r="U778" s="60"/>
    </row>
    <row r="779" spans="1:27" x14ac:dyDescent="0.2">
      <c r="A779" s="26" t="s">
        <v>639</v>
      </c>
      <c r="B779" s="49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U779" s="48"/>
    </row>
    <row r="780" spans="1:27" s="37" customFormat="1" x14ac:dyDescent="0.2">
      <c r="B780" s="26" t="s">
        <v>680</v>
      </c>
      <c r="C780" s="46" t="s">
        <v>414</v>
      </c>
      <c r="D780" s="46" t="s">
        <v>4</v>
      </c>
      <c r="E780" s="46" t="s">
        <v>7</v>
      </c>
      <c r="F780" s="46" t="s">
        <v>3</v>
      </c>
      <c r="G780" s="46" t="s">
        <v>8</v>
      </c>
      <c r="H780" s="46" t="s">
        <v>10</v>
      </c>
      <c r="I780" s="46" t="s">
        <v>9</v>
      </c>
      <c r="J780" s="46" t="s">
        <v>2</v>
      </c>
      <c r="K780" s="46" t="s">
        <v>11</v>
      </c>
      <c r="L780" s="46" t="s">
        <v>6</v>
      </c>
      <c r="M780" s="46" t="s">
        <v>1</v>
      </c>
      <c r="N780" s="46" t="s">
        <v>5</v>
      </c>
      <c r="O780" s="46" t="s">
        <v>485</v>
      </c>
      <c r="P780" s="46" t="s">
        <v>12</v>
      </c>
      <c r="Q780" s="46" t="s">
        <v>13</v>
      </c>
      <c r="R780" s="46" t="s">
        <v>14</v>
      </c>
      <c r="S780" s="46" t="s">
        <v>15</v>
      </c>
      <c r="T780" s="46" t="s">
        <v>21</v>
      </c>
      <c r="U780" s="47" t="s">
        <v>22</v>
      </c>
    </row>
    <row r="781" spans="1:27" s="12" customFormat="1" x14ac:dyDescent="0.2">
      <c r="A781" s="27" t="s">
        <v>53</v>
      </c>
      <c r="B781" s="28" t="s">
        <v>719</v>
      </c>
      <c r="C781" s="27">
        <v>98.032169999999994</v>
      </c>
      <c r="D781" s="27">
        <v>36.841369999999998</v>
      </c>
      <c r="E781" s="27">
        <v>6.4140000000000003E-2</v>
      </c>
      <c r="F781" s="27">
        <v>2.2870000000000001E-2</v>
      </c>
      <c r="G781" s="27">
        <v>3.6819999999999999E-2</v>
      </c>
      <c r="H781" s="27">
        <v>28.58907</v>
      </c>
      <c r="I781" s="27">
        <v>0.23103000000000001</v>
      </c>
      <c r="J781" s="27">
        <v>31.64049</v>
      </c>
      <c r="K781" s="27">
        <v>0.58969000000000005</v>
      </c>
      <c r="L781" s="27">
        <v>0</v>
      </c>
      <c r="M781" s="27">
        <v>1.669E-2</v>
      </c>
      <c r="N781" s="27">
        <v>0</v>
      </c>
      <c r="O781" s="27"/>
      <c r="P781" s="27">
        <v>98.032169999999994</v>
      </c>
      <c r="Q781" s="27">
        <v>7280</v>
      </c>
      <c r="R781" s="27">
        <v>-606</v>
      </c>
      <c r="S781" s="27">
        <v>-65</v>
      </c>
      <c r="T781" s="27">
        <v>28</v>
      </c>
      <c r="U781" s="48">
        <v>39735.634733796294</v>
      </c>
      <c r="V781" s="27"/>
      <c r="W781" s="27"/>
      <c r="X781" s="27"/>
      <c r="Y781" s="27"/>
      <c r="Z781" s="27"/>
      <c r="AA781" s="27"/>
    </row>
    <row r="782" spans="1:27" s="12" customFormat="1" x14ac:dyDescent="0.2">
      <c r="A782" s="27" t="s">
        <v>55</v>
      </c>
      <c r="B782" s="28" t="s">
        <v>719</v>
      </c>
      <c r="C782" s="27">
        <v>98.020840000000007</v>
      </c>
      <c r="D782" s="27">
        <v>36.85284</v>
      </c>
      <c r="E782" s="27">
        <v>5.475E-2</v>
      </c>
      <c r="F782" s="27">
        <v>6.2500000000000003E-3</v>
      </c>
      <c r="G782" s="27">
        <v>3.909E-2</v>
      </c>
      <c r="H782" s="27">
        <v>28.786950000000001</v>
      </c>
      <c r="I782" s="27">
        <v>0.20963999999999999</v>
      </c>
      <c r="J782" s="27">
        <v>31.414370000000002</v>
      </c>
      <c r="K782" s="27">
        <v>0.62070999999999998</v>
      </c>
      <c r="L782" s="27">
        <v>2.571E-2</v>
      </c>
      <c r="M782" s="27">
        <v>7.2899999999999996E-3</v>
      </c>
      <c r="N782" s="27">
        <v>3.2399999999999998E-3</v>
      </c>
      <c r="O782" s="27"/>
      <c r="P782" s="27">
        <v>98.020840000000007</v>
      </c>
      <c r="Q782" s="27">
        <v>7277.3</v>
      </c>
      <c r="R782" s="27">
        <v>-583</v>
      </c>
      <c r="S782" s="27">
        <v>-65</v>
      </c>
      <c r="T782" s="27">
        <v>29</v>
      </c>
      <c r="U782" s="48">
        <v>39735.637986111113</v>
      </c>
      <c r="V782" s="27"/>
      <c r="W782" s="27"/>
      <c r="X782" s="27"/>
      <c r="Y782" s="27"/>
      <c r="Z782" s="27"/>
      <c r="AA782" s="27"/>
    </row>
    <row r="783" spans="1:27" s="12" customFormat="1" x14ac:dyDescent="0.2">
      <c r="A783" s="27" t="s">
        <v>56</v>
      </c>
      <c r="B783" s="28" t="s">
        <v>719</v>
      </c>
      <c r="C783" s="27">
        <v>98.003119999999996</v>
      </c>
      <c r="D783" s="27">
        <v>36.898240000000001</v>
      </c>
      <c r="E783" s="27">
        <v>3.4340000000000002E-2</v>
      </c>
      <c r="F783" s="27">
        <v>4.1399999999999996E-3</v>
      </c>
      <c r="G783" s="27">
        <v>4.9390000000000003E-2</v>
      </c>
      <c r="H783" s="27">
        <v>28.78229</v>
      </c>
      <c r="I783" s="27">
        <v>0.20201</v>
      </c>
      <c r="J783" s="27">
        <v>31.406389999999998</v>
      </c>
      <c r="K783" s="27">
        <v>0.58894000000000002</v>
      </c>
      <c r="L783" s="27">
        <v>2.0549999999999999E-2</v>
      </c>
      <c r="M783" s="27">
        <v>5.0400000000000002E-3</v>
      </c>
      <c r="N783" s="27">
        <v>1.179E-2</v>
      </c>
      <c r="O783" s="27"/>
      <c r="P783" s="27">
        <v>98.003119999999996</v>
      </c>
      <c r="Q783" s="27">
        <v>7274.5</v>
      </c>
      <c r="R783" s="27">
        <v>-560</v>
      </c>
      <c r="S783" s="27">
        <v>-65</v>
      </c>
      <c r="T783" s="27">
        <v>30</v>
      </c>
      <c r="U783" s="48">
        <v>39735.64099537037</v>
      </c>
      <c r="V783" s="27"/>
      <c r="W783" s="27"/>
      <c r="X783" s="27"/>
      <c r="Y783" s="27"/>
      <c r="Z783" s="27"/>
      <c r="AA783" s="27"/>
    </row>
    <row r="784" spans="1:27" s="12" customFormat="1" x14ac:dyDescent="0.2">
      <c r="A784" s="27" t="s">
        <v>57</v>
      </c>
      <c r="B784" s="28" t="s">
        <v>719</v>
      </c>
      <c r="C784" s="27">
        <v>98.037679999999995</v>
      </c>
      <c r="D784" s="27">
        <v>36.251719999999999</v>
      </c>
      <c r="E784" s="27">
        <v>0.11237999999999999</v>
      </c>
      <c r="F784" s="27">
        <v>6.4420000000000005E-2</v>
      </c>
      <c r="G784" s="27">
        <v>0.14249000000000001</v>
      </c>
      <c r="H784" s="27">
        <v>29.342829999999999</v>
      </c>
      <c r="I784" s="27">
        <v>0.21193999999999999</v>
      </c>
      <c r="J784" s="27">
        <v>31.247160000000001</v>
      </c>
      <c r="K784" s="27">
        <v>0.63617999999999997</v>
      </c>
      <c r="L784" s="27">
        <v>2.145E-2</v>
      </c>
      <c r="M784" s="27">
        <v>3.4199999999999999E-3</v>
      </c>
      <c r="N784" s="27">
        <v>3.6900000000000001E-3</v>
      </c>
      <c r="O784" s="27"/>
      <c r="P784" s="27">
        <v>98.037679999999995</v>
      </c>
      <c r="Q784" s="27">
        <v>7271.8</v>
      </c>
      <c r="R784" s="27">
        <v>-537</v>
      </c>
      <c r="S784" s="27">
        <v>-65</v>
      </c>
      <c r="T784" s="27">
        <v>31</v>
      </c>
      <c r="U784" s="48">
        <v>39735.643993055557</v>
      </c>
      <c r="V784" s="27"/>
      <c r="W784" s="27"/>
      <c r="X784" s="27"/>
      <c r="Y784" s="27"/>
      <c r="Z784" s="27"/>
      <c r="AA784" s="27"/>
    </row>
    <row r="785" spans="1:27" x14ac:dyDescent="0.2">
      <c r="B785" s="49" t="s">
        <v>418</v>
      </c>
      <c r="C785" s="27">
        <f t="shared" ref="C785:N785" si="454">COUNT(C781:C784)</f>
        <v>4</v>
      </c>
      <c r="D785" s="27">
        <f t="shared" si="454"/>
        <v>4</v>
      </c>
      <c r="E785" s="27">
        <f t="shared" si="454"/>
        <v>4</v>
      </c>
      <c r="F785" s="27">
        <f t="shared" si="454"/>
        <v>4</v>
      </c>
      <c r="G785" s="27">
        <f t="shared" si="454"/>
        <v>4</v>
      </c>
      <c r="H785" s="27">
        <f t="shared" si="454"/>
        <v>4</v>
      </c>
      <c r="I785" s="27">
        <f t="shared" si="454"/>
        <v>4</v>
      </c>
      <c r="J785" s="27">
        <f t="shared" si="454"/>
        <v>4</v>
      </c>
      <c r="K785" s="27">
        <f t="shared" si="454"/>
        <v>4</v>
      </c>
      <c r="L785" s="27">
        <f t="shared" si="454"/>
        <v>4</v>
      </c>
      <c r="M785" s="27">
        <f t="shared" si="454"/>
        <v>4</v>
      </c>
      <c r="N785" s="27">
        <f t="shared" si="454"/>
        <v>4</v>
      </c>
      <c r="P785" s="27">
        <f>COUNT(P781:P784)</f>
        <v>4</v>
      </c>
      <c r="U785" s="48"/>
    </row>
    <row r="786" spans="1:27" x14ac:dyDescent="0.2">
      <c r="B786" s="49" t="s">
        <v>419</v>
      </c>
      <c r="C786" s="16">
        <f t="shared" ref="C786:N786" si="455">AVERAGE(C781:C784)</f>
        <v>98.023452499999991</v>
      </c>
      <c r="D786" s="16">
        <f t="shared" si="455"/>
        <v>36.711042499999998</v>
      </c>
      <c r="E786" s="16">
        <f t="shared" si="455"/>
        <v>6.6402500000000003E-2</v>
      </c>
      <c r="F786" s="16">
        <f t="shared" si="455"/>
        <v>2.4420000000000001E-2</v>
      </c>
      <c r="G786" s="16">
        <f t="shared" si="455"/>
        <v>6.6947500000000007E-2</v>
      </c>
      <c r="H786" s="16">
        <f t="shared" si="455"/>
        <v>28.875284999999998</v>
      </c>
      <c r="I786" s="16">
        <f t="shared" si="455"/>
        <v>0.21365500000000001</v>
      </c>
      <c r="J786" s="16">
        <f t="shared" si="455"/>
        <v>31.427102500000004</v>
      </c>
      <c r="K786" s="16">
        <f t="shared" si="455"/>
        <v>0.60887999999999998</v>
      </c>
      <c r="L786" s="16">
        <f t="shared" si="455"/>
        <v>1.6927499999999998E-2</v>
      </c>
      <c r="M786" s="16">
        <f t="shared" si="455"/>
        <v>8.1100000000000009E-3</v>
      </c>
      <c r="N786" s="16">
        <f t="shared" si="455"/>
        <v>4.6800000000000001E-3</v>
      </c>
      <c r="O786" s="16"/>
      <c r="P786" s="16">
        <f>AVERAGE(P781:P784)</f>
        <v>98.023452499999991</v>
      </c>
      <c r="U786" s="48"/>
    </row>
    <row r="787" spans="1:27" x14ac:dyDescent="0.2">
      <c r="B787" s="49" t="s">
        <v>787</v>
      </c>
      <c r="C787" s="16">
        <f t="shared" ref="C787:N787" si="456">STDEV(C781:C784)</f>
        <v>1.5260540346482701E-2</v>
      </c>
      <c r="D787" s="16">
        <f t="shared" si="456"/>
        <v>0.30719800958285365</v>
      </c>
      <c r="E787" s="16">
        <f t="shared" si="456"/>
        <v>3.3079873412696116E-2</v>
      </c>
      <c r="F787" s="16">
        <f t="shared" si="456"/>
        <v>2.7951325549962745E-2</v>
      </c>
      <c r="G787" s="16">
        <f t="shared" si="456"/>
        <v>5.0657811753634457E-2</v>
      </c>
      <c r="H787" s="16">
        <f t="shared" si="456"/>
        <v>0.32504794287407279</v>
      </c>
      <c r="I787" s="16">
        <f t="shared" si="456"/>
        <v>1.233637034679705E-2</v>
      </c>
      <c r="J787" s="16">
        <f t="shared" si="456"/>
        <v>0.16176593448044985</v>
      </c>
      <c r="K787" s="16">
        <f t="shared" si="456"/>
        <v>2.3459884910203597E-2</v>
      </c>
      <c r="L787" s="16">
        <f t="shared" si="456"/>
        <v>1.1507216214184908E-2</v>
      </c>
      <c r="M787" s="16">
        <f t="shared" si="456"/>
        <v>5.9360424526783816E-3</v>
      </c>
      <c r="N787" s="16">
        <f t="shared" si="456"/>
        <v>5.0169114004534705E-3</v>
      </c>
      <c r="O787" s="16"/>
      <c r="P787" s="16">
        <f>STDEV(P781:P784)</f>
        <v>1.5260540346482701E-2</v>
      </c>
      <c r="U787" s="48"/>
    </row>
    <row r="788" spans="1:27" x14ac:dyDescent="0.2">
      <c r="B788" s="49" t="s">
        <v>563</v>
      </c>
      <c r="C788" s="16"/>
      <c r="D788" s="16">
        <f t="shared" ref="D788:N788" si="457">D786/D$11</f>
        <v>0.61099226420212926</v>
      </c>
      <c r="E788" s="16">
        <f t="shared" si="457"/>
        <v>8.3108256945035484E-4</v>
      </c>
      <c r="F788" s="16">
        <f t="shared" si="457"/>
        <v>2.3950268180234697E-4</v>
      </c>
      <c r="G788" s="16">
        <f t="shared" si="457"/>
        <v>4.4047247783080749E-4</v>
      </c>
      <c r="H788" s="16">
        <f t="shared" si="457"/>
        <v>0.40190301810529122</v>
      </c>
      <c r="I788" s="16">
        <f t="shared" si="457"/>
        <v>3.0118808978056712E-3</v>
      </c>
      <c r="J788" s="16">
        <f t="shared" si="457"/>
        <v>0.77974371284524768</v>
      </c>
      <c r="K788" s="16">
        <f t="shared" si="457"/>
        <v>8.1499784498336222E-3</v>
      </c>
      <c r="L788" s="16">
        <f t="shared" si="457"/>
        <v>3.0184880722689613E-4</v>
      </c>
      <c r="M788" s="16">
        <f t="shared" si="457"/>
        <v>1.3085089870849679E-4</v>
      </c>
      <c r="N788" s="16">
        <f t="shared" si="457"/>
        <v>4.967973555094615E-5</v>
      </c>
      <c r="O788" s="16"/>
      <c r="P788" s="16">
        <f>SUM(D788:O788)</f>
        <v>1.8057942916708771</v>
      </c>
      <c r="Q788" s="28" t="s">
        <v>564</v>
      </c>
      <c r="U788" s="48"/>
    </row>
    <row r="789" spans="1:27" x14ac:dyDescent="0.2">
      <c r="B789" s="49" t="s">
        <v>565</v>
      </c>
      <c r="C789" s="16"/>
      <c r="D789" s="17">
        <f t="shared" ref="D789:N789" si="458">D788*D$9*D$7</f>
        <v>2.4439690568085171</v>
      </c>
      <c r="E789" s="17">
        <f t="shared" si="458"/>
        <v>3.3243302778014194E-3</v>
      </c>
      <c r="F789" s="17">
        <f t="shared" si="458"/>
        <v>1.4370160908140819E-3</v>
      </c>
      <c r="G789" s="17">
        <f t="shared" si="458"/>
        <v>2.6428348669848452E-3</v>
      </c>
      <c r="H789" s="17">
        <f t="shared" si="458"/>
        <v>0.80380603621058244</v>
      </c>
      <c r="I789" s="17">
        <f t="shared" si="458"/>
        <v>6.0237617956113423E-3</v>
      </c>
      <c r="J789" s="17">
        <f t="shared" si="458"/>
        <v>1.5594874256904954</v>
      </c>
      <c r="K789" s="17">
        <f t="shared" si="458"/>
        <v>1.6299956899667244E-2</v>
      </c>
      <c r="L789" s="17">
        <f t="shared" si="458"/>
        <v>6.0369761445379225E-4</v>
      </c>
      <c r="M789" s="17">
        <f t="shared" si="458"/>
        <v>2.6170179741699358E-4</v>
      </c>
      <c r="N789" s="17">
        <f t="shared" si="458"/>
        <v>9.9359471101892301E-5</v>
      </c>
      <c r="O789" s="17"/>
      <c r="P789" s="16">
        <f>SUM(D789:O789)</f>
        <v>4.8379551775234466</v>
      </c>
      <c r="Q789" s="28" t="s">
        <v>564</v>
      </c>
      <c r="R789" s="27">
        <f>(2*Q790)/P789</f>
        <v>1.6535911777701104</v>
      </c>
      <c r="S789" s="18" t="s">
        <v>566</v>
      </c>
      <c r="U789" s="48"/>
    </row>
    <row r="790" spans="1:27" x14ac:dyDescent="0.2">
      <c r="B790" s="49" t="s">
        <v>428</v>
      </c>
      <c r="D790" s="52">
        <f t="shared" ref="D790:N790" si="459">$R789*D788*D$7</f>
        <v>1.0103314177704255</v>
      </c>
      <c r="E790" s="52">
        <f t="shared" si="459"/>
        <v>1.3742708048416219E-3</v>
      </c>
      <c r="F790" s="52">
        <f t="shared" si="459"/>
        <v>7.9207904336128581E-4</v>
      </c>
      <c r="G790" s="52">
        <f t="shared" si="459"/>
        <v>1.4567228067831276E-3</v>
      </c>
      <c r="H790" s="52">
        <f t="shared" si="459"/>
        <v>0.6645832850580905</v>
      </c>
      <c r="I790" s="52">
        <f t="shared" si="459"/>
        <v>4.9804196811057775E-3</v>
      </c>
      <c r="J790" s="52">
        <f t="shared" si="459"/>
        <v>1.2893773244826119</v>
      </c>
      <c r="K790" s="52">
        <f t="shared" si="459"/>
        <v>1.3476732463661397E-2</v>
      </c>
      <c r="L790" s="52">
        <f t="shared" si="459"/>
        <v>4.9913452465082618E-4</v>
      </c>
      <c r="M790" s="52">
        <f t="shared" si="459"/>
        <v>4.3274778341532126E-4</v>
      </c>
      <c r="N790" s="52">
        <f t="shared" si="459"/>
        <v>1.6429994484199335E-4</v>
      </c>
      <c r="O790" s="52"/>
      <c r="P790" s="52">
        <f>SUM(D790:O790)</f>
        <v>2.9874684343637896</v>
      </c>
      <c r="Q790" s="27">
        <v>4</v>
      </c>
      <c r="R790" s="28" t="s">
        <v>567</v>
      </c>
    </row>
    <row r="791" spans="1:27" s="53" customFormat="1" x14ac:dyDescent="0.2">
      <c r="C791" s="54" t="s">
        <v>429</v>
      </c>
      <c r="D791" s="55">
        <f>J790/(SUM(H790:L790))</f>
        <v>0.6535385889590406</v>
      </c>
      <c r="G791" s="54" t="s">
        <v>681</v>
      </c>
      <c r="H791" s="62">
        <f>J790+H790+I790+L790+G790</f>
        <v>1.9608968865532421</v>
      </c>
      <c r="U791" s="56"/>
    </row>
    <row r="792" spans="1:27" s="58" customFormat="1" ht="10.8" thickBot="1" x14ac:dyDescent="0.25">
      <c r="B792" s="59"/>
      <c r="U792" s="60"/>
    </row>
    <row r="793" spans="1:27" x14ac:dyDescent="0.2">
      <c r="A793" s="26" t="s">
        <v>640</v>
      </c>
      <c r="B793" s="49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U793" s="48"/>
    </row>
    <row r="794" spans="1:27" s="37" customFormat="1" x14ac:dyDescent="0.2">
      <c r="B794" s="26" t="s">
        <v>680</v>
      </c>
      <c r="C794" s="46" t="s">
        <v>414</v>
      </c>
      <c r="D794" s="46" t="s">
        <v>4</v>
      </c>
      <c r="E794" s="46" t="s">
        <v>7</v>
      </c>
      <c r="F794" s="46" t="s">
        <v>3</v>
      </c>
      <c r="G794" s="46" t="s">
        <v>8</v>
      </c>
      <c r="H794" s="46" t="s">
        <v>10</v>
      </c>
      <c r="I794" s="46" t="s">
        <v>9</v>
      </c>
      <c r="J794" s="46" t="s">
        <v>2</v>
      </c>
      <c r="K794" s="46" t="s">
        <v>11</v>
      </c>
      <c r="L794" s="46" t="s">
        <v>6</v>
      </c>
      <c r="M794" s="46" t="s">
        <v>1</v>
      </c>
      <c r="N794" s="46" t="s">
        <v>5</v>
      </c>
      <c r="O794" s="46" t="s">
        <v>485</v>
      </c>
      <c r="P794" s="46" t="s">
        <v>12</v>
      </c>
      <c r="Q794" s="46" t="s">
        <v>13</v>
      </c>
      <c r="R794" s="46" t="s">
        <v>14</v>
      </c>
      <c r="S794" s="46" t="s">
        <v>15</v>
      </c>
      <c r="T794" s="46" t="s">
        <v>21</v>
      </c>
      <c r="U794" s="47" t="s">
        <v>22</v>
      </c>
    </row>
    <row r="795" spans="1:27" s="12" customFormat="1" x14ac:dyDescent="0.2">
      <c r="A795" s="27" t="s">
        <v>30</v>
      </c>
      <c r="B795" s="28" t="s">
        <v>720</v>
      </c>
      <c r="C795" s="27">
        <v>100.8038</v>
      </c>
      <c r="D795" s="27">
        <v>37.091140000000003</v>
      </c>
      <c r="E795" s="27">
        <v>0.13744999999999999</v>
      </c>
      <c r="F795" s="27">
        <v>1.8350000000000002E-2</v>
      </c>
      <c r="G795" s="27">
        <v>4.5530000000000001E-2</v>
      </c>
      <c r="H795" s="27">
        <v>30.268719999999998</v>
      </c>
      <c r="I795" s="27">
        <v>0.24912000000000001</v>
      </c>
      <c r="J795" s="27">
        <v>32.223080000000003</v>
      </c>
      <c r="K795" s="27">
        <v>0.71311000000000002</v>
      </c>
      <c r="L795" s="27">
        <v>4.2410000000000003E-2</v>
      </c>
      <c r="M795" s="27">
        <v>1.093E-2</v>
      </c>
      <c r="N795" s="27">
        <v>3.9199999999999999E-3</v>
      </c>
      <c r="O795" s="27"/>
      <c r="P795" s="27">
        <v>100.8038</v>
      </c>
      <c r="Q795" s="27">
        <v>-13876</v>
      </c>
      <c r="R795" s="27">
        <v>-788</v>
      </c>
      <c r="S795" s="27">
        <v>-90</v>
      </c>
      <c r="T795" s="27">
        <v>5</v>
      </c>
      <c r="U795" s="48">
        <v>39735.563969907409</v>
      </c>
      <c r="V795" s="27"/>
      <c r="W795" s="27"/>
      <c r="X795" s="27"/>
      <c r="Y795" s="27"/>
      <c r="Z795" s="27"/>
      <c r="AA795" s="27"/>
    </row>
    <row r="796" spans="1:27" s="12" customFormat="1" x14ac:dyDescent="0.2">
      <c r="A796" s="27" t="s">
        <v>32</v>
      </c>
      <c r="B796" s="28" t="s">
        <v>720</v>
      </c>
      <c r="C796" s="27">
        <v>101.0591</v>
      </c>
      <c r="D796" s="27">
        <v>37.170810000000003</v>
      </c>
      <c r="E796" s="27">
        <v>7.5050000000000006E-2</v>
      </c>
      <c r="F796" s="27">
        <v>2.7459999999999998E-2</v>
      </c>
      <c r="G796" s="27">
        <v>5.0689999999999999E-2</v>
      </c>
      <c r="H796" s="27">
        <v>30.209199999999999</v>
      </c>
      <c r="I796" s="27">
        <v>0.22703999999999999</v>
      </c>
      <c r="J796" s="27">
        <v>32.583640000000003</v>
      </c>
      <c r="K796" s="27">
        <v>0.67712000000000006</v>
      </c>
      <c r="L796" s="27">
        <v>3.5099999999999999E-2</v>
      </c>
      <c r="M796" s="27">
        <v>1.81E-3</v>
      </c>
      <c r="N796" s="27">
        <v>1.15E-3</v>
      </c>
      <c r="O796" s="27"/>
      <c r="P796" s="27">
        <v>101.0591</v>
      </c>
      <c r="Q796" s="27">
        <v>-13891</v>
      </c>
      <c r="R796" s="27">
        <v>-800.5</v>
      </c>
      <c r="S796" s="27">
        <v>-90</v>
      </c>
      <c r="T796" s="27">
        <v>6</v>
      </c>
      <c r="U796" s="48">
        <v>39735.567175925928</v>
      </c>
      <c r="V796" s="27"/>
      <c r="W796" s="27"/>
      <c r="X796" s="27"/>
      <c r="Y796" s="27"/>
      <c r="Z796" s="27"/>
      <c r="AA796" s="27"/>
    </row>
    <row r="797" spans="1:27" s="12" customFormat="1" x14ac:dyDescent="0.2">
      <c r="A797" s="27" t="s">
        <v>33</v>
      </c>
      <c r="B797" s="28" t="s">
        <v>720</v>
      </c>
      <c r="C797" s="27">
        <v>101.2045</v>
      </c>
      <c r="D797" s="27">
        <v>37.294220000000003</v>
      </c>
      <c r="E797" s="27">
        <v>4.7460000000000002E-2</v>
      </c>
      <c r="F797" s="27">
        <v>8.0999999999999996E-3</v>
      </c>
      <c r="G797" s="27">
        <v>3.6429999999999997E-2</v>
      </c>
      <c r="H797" s="27">
        <v>30.134180000000001</v>
      </c>
      <c r="I797" s="27">
        <v>0.21412</v>
      </c>
      <c r="J797" s="27">
        <v>32.83663</v>
      </c>
      <c r="K797" s="27">
        <v>0.60860000000000003</v>
      </c>
      <c r="L797" s="27">
        <v>1.2E-2</v>
      </c>
      <c r="M797" s="27">
        <v>9.0399999999999994E-3</v>
      </c>
      <c r="N797" s="27">
        <v>3.6900000000000001E-3</v>
      </c>
      <c r="O797" s="27"/>
      <c r="P797" s="27">
        <v>101.2045</v>
      </c>
      <c r="Q797" s="27">
        <v>-13906</v>
      </c>
      <c r="R797" s="27">
        <v>-813</v>
      </c>
      <c r="S797" s="27">
        <v>-90</v>
      </c>
      <c r="T797" s="27">
        <v>7</v>
      </c>
      <c r="U797" s="48">
        <v>39735.570185185185</v>
      </c>
      <c r="V797" s="27"/>
      <c r="W797" s="27"/>
      <c r="X797" s="27"/>
      <c r="Y797" s="27"/>
      <c r="Z797" s="27"/>
      <c r="AA797" s="27"/>
    </row>
    <row r="798" spans="1:27" s="12" customFormat="1" x14ac:dyDescent="0.2">
      <c r="A798" s="27" t="s">
        <v>43</v>
      </c>
      <c r="B798" s="28" t="s">
        <v>721</v>
      </c>
      <c r="C798" s="27">
        <v>100.71429999999999</v>
      </c>
      <c r="D798" s="27">
        <v>36.905929999999998</v>
      </c>
      <c r="E798" s="27">
        <v>6.5750000000000003E-2</v>
      </c>
      <c r="F798" s="27">
        <v>2.0369999999999999E-2</v>
      </c>
      <c r="G798" s="27">
        <v>5.8900000000000001E-2</v>
      </c>
      <c r="H798" s="27">
        <v>29.96463</v>
      </c>
      <c r="I798" s="27">
        <v>0.22436</v>
      </c>
      <c r="J798" s="27">
        <v>32.817810000000001</v>
      </c>
      <c r="K798" s="27">
        <v>0.63997999999999999</v>
      </c>
      <c r="L798" s="27">
        <v>1E-4</v>
      </c>
      <c r="M798" s="27">
        <v>1.6420000000000001E-2</v>
      </c>
      <c r="N798" s="27">
        <v>0</v>
      </c>
      <c r="O798" s="27"/>
      <c r="P798" s="27">
        <v>100.71429999999999</v>
      </c>
      <c r="Q798" s="27">
        <v>-13802</v>
      </c>
      <c r="R798" s="27">
        <v>-1123</v>
      </c>
      <c r="S798" s="27">
        <v>-90</v>
      </c>
      <c r="T798" s="27">
        <v>17</v>
      </c>
      <c r="U798" s="48">
        <v>39735.600983796299</v>
      </c>
      <c r="V798" s="27"/>
      <c r="W798" s="27"/>
      <c r="X798" s="27"/>
      <c r="Y798" s="27"/>
      <c r="Z798" s="27"/>
      <c r="AA798" s="27"/>
    </row>
    <row r="799" spans="1:27" s="12" customFormat="1" x14ac:dyDescent="0.2">
      <c r="A799" s="27" t="s">
        <v>45</v>
      </c>
      <c r="B799" s="28" t="s">
        <v>721</v>
      </c>
      <c r="C799" s="27">
        <v>101.2938</v>
      </c>
      <c r="D799" s="27">
        <v>36.977469999999997</v>
      </c>
      <c r="E799" s="27">
        <v>6.5110000000000001E-2</v>
      </c>
      <c r="F799" s="27">
        <v>3.056E-2</v>
      </c>
      <c r="G799" s="27">
        <v>6.9089999999999999E-2</v>
      </c>
      <c r="H799" s="27">
        <v>30.332599999999999</v>
      </c>
      <c r="I799" s="27">
        <v>0.22727</v>
      </c>
      <c r="J799" s="27">
        <v>32.82611</v>
      </c>
      <c r="K799" s="27">
        <v>0.66208999999999996</v>
      </c>
      <c r="L799" s="27">
        <v>8.412E-2</v>
      </c>
      <c r="M799" s="27">
        <v>1.7729999999999999E-2</v>
      </c>
      <c r="N799" s="27">
        <v>1.6199999999999999E-3</v>
      </c>
      <c r="O799" s="27"/>
      <c r="P799" s="27">
        <v>101.2938</v>
      </c>
      <c r="Q799" s="27">
        <v>-13803</v>
      </c>
      <c r="R799" s="27">
        <v>-1110.5</v>
      </c>
      <c r="S799" s="27">
        <v>-90</v>
      </c>
      <c r="T799" s="27">
        <v>18</v>
      </c>
      <c r="U799" s="48">
        <v>39735.604212962964</v>
      </c>
      <c r="V799" s="27"/>
      <c r="W799" s="27"/>
      <c r="X799" s="27"/>
      <c r="Y799" s="27"/>
      <c r="Z799" s="27"/>
      <c r="AA799" s="27"/>
    </row>
    <row r="800" spans="1:27" s="12" customFormat="1" x14ac:dyDescent="0.2">
      <c r="A800" s="27" t="s">
        <v>46</v>
      </c>
      <c r="B800" s="28" t="s">
        <v>721</v>
      </c>
      <c r="C800" s="27">
        <v>100.9143</v>
      </c>
      <c r="D800" s="27">
        <v>37.678809999999999</v>
      </c>
      <c r="E800" s="27">
        <v>9.1679999999999998E-2</v>
      </c>
      <c r="F800" s="27">
        <v>1.1402399999999999</v>
      </c>
      <c r="G800" s="27">
        <v>0.18759000000000001</v>
      </c>
      <c r="H800" s="27">
        <v>28.389320000000001</v>
      </c>
      <c r="I800" s="27">
        <v>0.18576000000000001</v>
      </c>
      <c r="J800" s="27">
        <v>29.825150000000001</v>
      </c>
      <c r="K800" s="27">
        <v>0.60470000000000002</v>
      </c>
      <c r="L800" s="27">
        <v>2.7925300000000002</v>
      </c>
      <c r="M800" s="27">
        <v>1.44E-2</v>
      </c>
      <c r="N800" s="27">
        <v>4.15E-3</v>
      </c>
      <c r="O800" s="27"/>
      <c r="P800" s="27">
        <v>100.9143</v>
      </c>
      <c r="Q800" s="27">
        <v>-13804</v>
      </c>
      <c r="R800" s="27">
        <v>-1098</v>
      </c>
      <c r="S800" s="27">
        <v>-90</v>
      </c>
      <c r="T800" s="27">
        <v>19</v>
      </c>
      <c r="U800" s="48">
        <v>39735.607222222221</v>
      </c>
      <c r="V800" s="27"/>
      <c r="W800" s="27"/>
      <c r="X800" s="27"/>
      <c r="Y800" s="27"/>
      <c r="Z800" s="27"/>
      <c r="AA800" s="27"/>
    </row>
    <row r="801" spans="1:27" s="12" customFormat="1" x14ac:dyDescent="0.2">
      <c r="A801" s="27" t="s">
        <v>47</v>
      </c>
      <c r="B801" s="28" t="s">
        <v>721</v>
      </c>
      <c r="C801" s="27">
        <v>100.5971</v>
      </c>
      <c r="D801" s="27">
        <v>37.032150000000001</v>
      </c>
      <c r="E801" s="27">
        <v>3.9849999999999997E-2</v>
      </c>
      <c r="F801" s="27">
        <v>1.8000000000000001E-4</v>
      </c>
      <c r="G801" s="27">
        <v>1.274E-2</v>
      </c>
      <c r="H801" s="27">
        <v>29.744309999999999</v>
      </c>
      <c r="I801" s="27">
        <v>0.24174000000000001</v>
      </c>
      <c r="J801" s="27">
        <v>32.83952</v>
      </c>
      <c r="K801" s="27">
        <v>0.65954999999999997</v>
      </c>
      <c r="L801" s="27">
        <v>1.8200000000000001E-2</v>
      </c>
      <c r="M801" s="27">
        <v>8.8199999999999997E-3</v>
      </c>
      <c r="N801" s="27">
        <v>0</v>
      </c>
      <c r="O801" s="27"/>
      <c r="P801" s="27">
        <v>100.5971</v>
      </c>
      <c r="Q801" s="27">
        <v>-13805</v>
      </c>
      <c r="R801" s="27">
        <v>-1085.5</v>
      </c>
      <c r="S801" s="27">
        <v>-90</v>
      </c>
      <c r="T801" s="27">
        <v>20</v>
      </c>
      <c r="U801" s="48">
        <v>39735.610208333332</v>
      </c>
      <c r="V801" s="27"/>
      <c r="W801" s="27"/>
      <c r="X801" s="27"/>
      <c r="Y801" s="27"/>
      <c r="Z801" s="27"/>
      <c r="AA801" s="27"/>
    </row>
    <row r="802" spans="1:27" s="12" customFormat="1" x14ac:dyDescent="0.2">
      <c r="A802" s="27" t="s">
        <v>369</v>
      </c>
      <c r="B802" s="28" t="s">
        <v>721</v>
      </c>
      <c r="C802" s="27">
        <v>100.6677</v>
      </c>
      <c r="D802" s="27">
        <v>36.90016</v>
      </c>
      <c r="E802" s="27">
        <v>3.9960000000000002E-2</v>
      </c>
      <c r="F802" s="27">
        <v>1.3390000000000001E-2</v>
      </c>
      <c r="G802" s="27">
        <v>2.3019999999999999E-2</v>
      </c>
      <c r="H802" s="27">
        <v>29.97054</v>
      </c>
      <c r="I802" s="27">
        <v>0.22406999999999999</v>
      </c>
      <c r="J802" s="27">
        <v>32.819369999999999</v>
      </c>
      <c r="K802" s="27">
        <v>0.64315999999999995</v>
      </c>
      <c r="L802" s="27">
        <v>1.0999999999999999E-2</v>
      </c>
      <c r="M802" s="27">
        <v>1.099E-2</v>
      </c>
      <c r="N802" s="27">
        <v>1.2030000000000001E-2</v>
      </c>
      <c r="O802" s="27"/>
      <c r="P802" s="27">
        <v>100.6677</v>
      </c>
      <c r="Q802" s="27">
        <v>-13806</v>
      </c>
      <c r="R802" s="27">
        <v>-1073</v>
      </c>
      <c r="S802" s="27">
        <v>-90</v>
      </c>
      <c r="T802" s="27">
        <v>21</v>
      </c>
      <c r="U802" s="48">
        <v>39735.613217592596</v>
      </c>
      <c r="V802" s="27"/>
      <c r="W802" s="27"/>
      <c r="X802" s="27"/>
      <c r="Y802" s="27"/>
      <c r="Z802" s="27"/>
      <c r="AA802" s="27"/>
    </row>
    <row r="803" spans="1:27" x14ac:dyDescent="0.2">
      <c r="B803" s="49" t="s">
        <v>418</v>
      </c>
      <c r="C803" s="27">
        <f t="shared" ref="C803:N803" si="460">COUNT(C795:C802)</f>
        <v>8</v>
      </c>
      <c r="D803" s="27">
        <f t="shared" si="460"/>
        <v>8</v>
      </c>
      <c r="E803" s="27">
        <f t="shared" si="460"/>
        <v>8</v>
      </c>
      <c r="F803" s="27">
        <f t="shared" si="460"/>
        <v>8</v>
      </c>
      <c r="G803" s="27">
        <f t="shared" si="460"/>
        <v>8</v>
      </c>
      <c r="H803" s="27">
        <f t="shared" si="460"/>
        <v>8</v>
      </c>
      <c r="I803" s="27">
        <f t="shared" si="460"/>
        <v>8</v>
      </c>
      <c r="J803" s="27">
        <f t="shared" si="460"/>
        <v>8</v>
      </c>
      <c r="K803" s="27">
        <f t="shared" si="460"/>
        <v>8</v>
      </c>
      <c r="L803" s="27">
        <f t="shared" si="460"/>
        <v>8</v>
      </c>
      <c r="M803" s="27">
        <f t="shared" si="460"/>
        <v>8</v>
      </c>
      <c r="N803" s="27">
        <f t="shared" si="460"/>
        <v>8</v>
      </c>
      <c r="P803" s="27">
        <f>COUNT(P795:P802)</f>
        <v>8</v>
      </c>
      <c r="U803" s="48"/>
    </row>
    <row r="804" spans="1:27" x14ac:dyDescent="0.2">
      <c r="B804" s="49" t="s">
        <v>419</v>
      </c>
      <c r="C804" s="16">
        <f t="shared" ref="C804:N804" si="461">AVERAGE(C795:C802)</f>
        <v>100.906825</v>
      </c>
      <c r="D804" s="16">
        <f t="shared" si="461"/>
        <v>37.131336250000004</v>
      </c>
      <c r="E804" s="16">
        <f t="shared" si="461"/>
        <v>7.0288749999999983E-2</v>
      </c>
      <c r="F804" s="16">
        <f t="shared" si="461"/>
        <v>0.15733125000000001</v>
      </c>
      <c r="G804" s="16">
        <f t="shared" si="461"/>
        <v>6.0498749999999997E-2</v>
      </c>
      <c r="H804" s="16">
        <f t="shared" si="461"/>
        <v>29.876687499999999</v>
      </c>
      <c r="I804" s="16">
        <f t="shared" si="461"/>
        <v>0.224185</v>
      </c>
      <c r="J804" s="16">
        <f t="shared" si="461"/>
        <v>32.346413750000004</v>
      </c>
      <c r="K804" s="16">
        <f t="shared" si="461"/>
        <v>0.65103875000000011</v>
      </c>
      <c r="L804" s="16">
        <f t="shared" si="461"/>
        <v>0.37443250000000006</v>
      </c>
      <c r="M804" s="16">
        <f t="shared" si="461"/>
        <v>1.1267499999999998E-2</v>
      </c>
      <c r="N804" s="16">
        <f t="shared" si="461"/>
        <v>3.32E-3</v>
      </c>
      <c r="O804" s="16"/>
      <c r="P804" s="16">
        <f>AVERAGE(P795:P802)</f>
        <v>100.906825</v>
      </c>
      <c r="U804" s="48"/>
    </row>
    <row r="805" spans="1:27" x14ac:dyDescent="0.2">
      <c r="B805" s="49" t="s">
        <v>787</v>
      </c>
      <c r="C805" s="16">
        <f t="shared" ref="C805:N805" si="462">STDEV(C795:C802)</f>
        <v>0.25701416720262371</v>
      </c>
      <c r="D805" s="16">
        <f t="shared" si="462"/>
        <v>0.25834520360708441</v>
      </c>
      <c r="E805" s="16">
        <f t="shared" si="462"/>
        <v>3.2526496204742773E-2</v>
      </c>
      <c r="F805" s="16">
        <f t="shared" si="462"/>
        <v>0.39727767167624706</v>
      </c>
      <c r="G805" s="16">
        <f t="shared" si="462"/>
        <v>5.4528742207992614E-2</v>
      </c>
      <c r="H805" s="16">
        <f t="shared" si="462"/>
        <v>0.63072981498193181</v>
      </c>
      <c r="I805" s="16">
        <f t="shared" si="462"/>
        <v>1.8994093818869066E-2</v>
      </c>
      <c r="J805" s="16">
        <f t="shared" si="462"/>
        <v>1.0411350043779486</v>
      </c>
      <c r="K805" s="16">
        <f t="shared" si="462"/>
        <v>3.5577563329997744E-2</v>
      </c>
      <c r="L805" s="16">
        <f t="shared" si="462"/>
        <v>0.97741125040661814</v>
      </c>
      <c r="M805" s="16">
        <f t="shared" si="462"/>
        <v>5.0527496050594718E-3</v>
      </c>
      <c r="N805" s="16">
        <f t="shared" si="462"/>
        <v>3.9040930902250344E-3</v>
      </c>
      <c r="O805" s="16"/>
      <c r="P805" s="16">
        <f>STDEV(P795:P802)</f>
        <v>0.25701416720262371</v>
      </c>
      <c r="U805" s="48"/>
    </row>
    <row r="806" spans="1:27" x14ac:dyDescent="0.2">
      <c r="B806" s="49" t="s">
        <v>563</v>
      </c>
      <c r="C806" s="16"/>
      <c r="D806" s="16">
        <f>D804/D$11</f>
        <v>0.61798733196525557</v>
      </c>
      <c r="E806" s="16">
        <f t="shared" ref="E806:N806" si="463">E804/E$11</f>
        <v>8.7972222361287018E-4</v>
      </c>
      <c r="F806" s="16">
        <f t="shared" si="463"/>
        <v>1.5430489887926085E-3</v>
      </c>
      <c r="G806" s="16">
        <f t="shared" si="463"/>
        <v>3.980437554526541E-4</v>
      </c>
      <c r="H806" s="16">
        <f t="shared" si="463"/>
        <v>0.41584112077988594</v>
      </c>
      <c r="I806" s="16">
        <f t="shared" si="463"/>
        <v>3.1603216356956981E-3</v>
      </c>
      <c r="J806" s="16">
        <f t="shared" si="463"/>
        <v>0.80255291605879264</v>
      </c>
      <c r="K806" s="16">
        <f t="shared" si="463"/>
        <v>8.7142816031182159E-3</v>
      </c>
      <c r="L806" s="16">
        <f t="shared" si="463"/>
        <v>6.6768278547916001E-3</v>
      </c>
      <c r="M806" s="16">
        <f t="shared" si="463"/>
        <v>1.8179562283575674E-4</v>
      </c>
      <c r="N806" s="16">
        <f t="shared" si="463"/>
        <v>3.5242889322466071E-5</v>
      </c>
      <c r="O806" s="16"/>
      <c r="P806" s="16">
        <f>SUM(D806:O806)</f>
        <v>1.857970653377556</v>
      </c>
      <c r="Q806" s="28" t="s">
        <v>564</v>
      </c>
      <c r="U806" s="48"/>
    </row>
    <row r="807" spans="1:27" x14ac:dyDescent="0.2">
      <c r="B807" s="49" t="s">
        <v>565</v>
      </c>
      <c r="C807" s="16"/>
      <c r="D807" s="17">
        <f t="shared" ref="D807:N807" si="464">D806*D$9*D$7</f>
        <v>2.4719493278610223</v>
      </c>
      <c r="E807" s="17">
        <f t="shared" si="464"/>
        <v>3.5188888944514807E-3</v>
      </c>
      <c r="F807" s="17">
        <f t="shared" si="464"/>
        <v>9.2582939327556513E-3</v>
      </c>
      <c r="G807" s="17">
        <f t="shared" si="464"/>
        <v>2.3882625327159247E-3</v>
      </c>
      <c r="H807" s="17">
        <f t="shared" si="464"/>
        <v>0.83168224155977188</v>
      </c>
      <c r="I807" s="17">
        <f t="shared" si="464"/>
        <v>6.3206432713913963E-3</v>
      </c>
      <c r="J807" s="17">
        <f t="shared" si="464"/>
        <v>1.6051058321175853</v>
      </c>
      <c r="K807" s="17">
        <f t="shared" si="464"/>
        <v>1.7428563206236432E-2</v>
      </c>
      <c r="L807" s="17">
        <f t="shared" si="464"/>
        <v>1.33536557095832E-2</v>
      </c>
      <c r="M807" s="17">
        <f t="shared" si="464"/>
        <v>3.6359124567151348E-4</v>
      </c>
      <c r="N807" s="17">
        <f t="shared" si="464"/>
        <v>7.0485778644932141E-5</v>
      </c>
      <c r="O807" s="17"/>
      <c r="P807" s="16">
        <f>SUM(D807:O807)</f>
        <v>4.9614397861098292</v>
      </c>
      <c r="Q807" s="28" t="s">
        <v>564</v>
      </c>
      <c r="R807" s="27">
        <f>(2*Q808)/P807</f>
        <v>1.6124351690001357</v>
      </c>
      <c r="S807" s="18" t="s">
        <v>566</v>
      </c>
      <c r="U807" s="48"/>
    </row>
    <row r="808" spans="1:27" x14ac:dyDescent="0.2">
      <c r="B808" s="49" t="s">
        <v>428</v>
      </c>
      <c r="D808" s="52">
        <f t="shared" ref="D808:N808" si="465">$R807*D806*D$7</f>
        <v>0.99646450805733988</v>
      </c>
      <c r="E808" s="52">
        <f t="shared" si="465"/>
        <v>1.4184950523043935E-3</v>
      </c>
      <c r="F808" s="52">
        <f t="shared" si="465"/>
        <v>4.9761329140385968E-3</v>
      </c>
      <c r="G808" s="52">
        <f t="shared" si="465"/>
        <v>1.2836395001854981E-3</v>
      </c>
      <c r="H808" s="52">
        <f t="shared" si="465"/>
        <v>0.67051684786192123</v>
      </c>
      <c r="I808" s="52">
        <f t="shared" si="465"/>
        <v>5.0958137507477784E-3</v>
      </c>
      <c r="J808" s="52">
        <f t="shared" si="465"/>
        <v>1.294064546836811</v>
      </c>
      <c r="K808" s="52">
        <f t="shared" si="465"/>
        <v>1.4051214129438694E-2</v>
      </c>
      <c r="L808" s="52">
        <f t="shared" si="465"/>
        <v>1.0765952050425708E-2</v>
      </c>
      <c r="M808" s="52">
        <f t="shared" si="465"/>
        <v>5.8626731166131667E-4</v>
      </c>
      <c r="N808" s="52">
        <f t="shared" si="465"/>
        <v>1.1365374840144732E-4</v>
      </c>
      <c r="O808" s="52"/>
      <c r="P808" s="52">
        <f>SUM(D808:O808)</f>
        <v>2.9993370712132759</v>
      </c>
      <c r="Q808" s="27">
        <v>4</v>
      </c>
      <c r="R808" s="28" t="s">
        <v>567</v>
      </c>
    </row>
    <row r="809" spans="1:27" s="53" customFormat="1" x14ac:dyDescent="0.2">
      <c r="C809" s="54" t="s">
        <v>429</v>
      </c>
      <c r="D809" s="55">
        <f>J808/(SUM(H808:L808))</f>
        <v>0.6488183487994541</v>
      </c>
      <c r="F809" s="54"/>
      <c r="G809" s="54" t="s">
        <v>681</v>
      </c>
      <c r="H809" s="62">
        <f>J808+H808+I808+L808+G808</f>
        <v>1.9817268000000912</v>
      </c>
      <c r="J809" s="54"/>
      <c r="K809" s="55"/>
      <c r="U809" s="56"/>
    </row>
    <row r="810" spans="1:27" s="12" customFormat="1" x14ac:dyDescent="0.2">
      <c r="A810" s="27"/>
      <c r="B810" s="26" t="s">
        <v>679</v>
      </c>
      <c r="C810" s="46" t="s">
        <v>414</v>
      </c>
      <c r="D810" s="46" t="s">
        <v>4</v>
      </c>
      <c r="E810" s="46" t="s">
        <v>7</v>
      </c>
      <c r="F810" s="46" t="s">
        <v>3</v>
      </c>
      <c r="G810" s="46" t="s">
        <v>8</v>
      </c>
      <c r="H810" s="46" t="s">
        <v>10</v>
      </c>
      <c r="I810" s="46" t="s">
        <v>9</v>
      </c>
      <c r="J810" s="46" t="s">
        <v>2</v>
      </c>
      <c r="K810" s="46" t="s">
        <v>11</v>
      </c>
      <c r="L810" s="46" t="s">
        <v>6</v>
      </c>
      <c r="M810" s="46" t="s">
        <v>1</v>
      </c>
      <c r="N810" s="46" t="s">
        <v>5</v>
      </c>
      <c r="O810" s="46" t="s">
        <v>485</v>
      </c>
      <c r="P810" s="46" t="s">
        <v>12</v>
      </c>
      <c r="Q810" s="46" t="s">
        <v>13</v>
      </c>
      <c r="R810" s="46" t="s">
        <v>14</v>
      </c>
      <c r="S810" s="46" t="s">
        <v>15</v>
      </c>
      <c r="T810" s="46" t="s">
        <v>21</v>
      </c>
      <c r="U810" s="47" t="s">
        <v>22</v>
      </c>
      <c r="V810" s="37"/>
      <c r="W810" s="27"/>
      <c r="X810" s="27"/>
      <c r="Y810" s="27"/>
      <c r="Z810" s="27"/>
      <c r="AA810" s="27"/>
    </row>
    <row r="811" spans="1:27" s="12" customFormat="1" x14ac:dyDescent="0.2">
      <c r="A811" s="27" t="s">
        <v>23</v>
      </c>
      <c r="B811" s="28" t="s">
        <v>722</v>
      </c>
      <c r="C811" s="27">
        <v>98.15343</v>
      </c>
      <c r="D811" s="27">
        <v>51.855260000000001</v>
      </c>
      <c r="E811" s="27">
        <v>3.533E-2</v>
      </c>
      <c r="F811" s="27">
        <v>27.26024</v>
      </c>
      <c r="G811" s="27">
        <v>0.11398999999999999</v>
      </c>
      <c r="H811" s="27">
        <v>2.12487</v>
      </c>
      <c r="I811" s="27">
        <v>3.3E-4</v>
      </c>
      <c r="J811" s="27">
        <v>0.42093999999999998</v>
      </c>
      <c r="K811" s="27">
        <v>3.9329999999999997E-2</v>
      </c>
      <c r="L811" s="27">
        <v>11.176450000000001</v>
      </c>
      <c r="M811" s="27">
        <v>4.8149300000000004</v>
      </c>
      <c r="N811" s="27">
        <v>0.31176999999999999</v>
      </c>
      <c r="O811" s="27"/>
      <c r="P811" s="27">
        <v>98.15343</v>
      </c>
      <c r="Q811" s="27">
        <v>-13850</v>
      </c>
      <c r="R811" s="27">
        <v>-768</v>
      </c>
      <c r="S811" s="27">
        <v>-91</v>
      </c>
      <c r="T811" s="27">
        <v>1</v>
      </c>
      <c r="U811" s="48">
        <v>39735.551585648151</v>
      </c>
      <c r="V811" s="27"/>
      <c r="W811" s="27"/>
      <c r="X811" s="27"/>
      <c r="Y811" s="27"/>
      <c r="Z811" s="27"/>
      <c r="AA811" s="27"/>
    </row>
    <row r="812" spans="1:27" s="12" customFormat="1" x14ac:dyDescent="0.2">
      <c r="A812" s="27" t="s">
        <v>26</v>
      </c>
      <c r="B812" s="28" t="s">
        <v>722</v>
      </c>
      <c r="C812" s="27">
        <v>100.61920000000001</v>
      </c>
      <c r="D812" s="27">
        <v>53.274880000000003</v>
      </c>
      <c r="E812" s="27">
        <v>3.6220000000000002E-2</v>
      </c>
      <c r="F812" s="27">
        <v>29.14292</v>
      </c>
      <c r="G812" s="27">
        <v>4.6580000000000003E-2</v>
      </c>
      <c r="H812" s="27">
        <v>1.27847</v>
      </c>
      <c r="I812" s="27">
        <v>2.7699999999999999E-2</v>
      </c>
      <c r="J812" s="27">
        <v>2.7529999999999999E-2</v>
      </c>
      <c r="K812" s="27">
        <v>4.7309999999999998E-2</v>
      </c>
      <c r="L812" s="27">
        <v>11.621180000000001</v>
      </c>
      <c r="M812" s="27">
        <v>4.7868300000000001</v>
      </c>
      <c r="N812" s="27">
        <v>0.32963999999999999</v>
      </c>
      <c r="O812" s="27"/>
      <c r="P812" s="27">
        <v>100.61920000000001</v>
      </c>
      <c r="Q812" s="27">
        <v>-13856.3</v>
      </c>
      <c r="R812" s="27">
        <v>-771</v>
      </c>
      <c r="S812" s="27">
        <v>-91</v>
      </c>
      <c r="T812" s="27">
        <v>2</v>
      </c>
      <c r="U812" s="48">
        <v>39735.554872685185</v>
      </c>
      <c r="V812" s="27"/>
      <c r="W812" s="27"/>
      <c r="X812" s="27"/>
      <c r="Y812" s="27"/>
      <c r="Z812" s="27"/>
      <c r="AA812" s="27"/>
    </row>
    <row r="813" spans="1:27" s="12" customFormat="1" x14ac:dyDescent="0.2">
      <c r="A813" s="27" t="s">
        <v>27</v>
      </c>
      <c r="B813" s="28" t="s">
        <v>722</v>
      </c>
      <c r="C813" s="27">
        <v>101.1741</v>
      </c>
      <c r="D813" s="27">
        <v>53.69276</v>
      </c>
      <c r="E813" s="27">
        <v>3.3149999999999999E-2</v>
      </c>
      <c r="F813" s="27">
        <v>29.40117</v>
      </c>
      <c r="G813" s="27">
        <v>1.941E-2</v>
      </c>
      <c r="H813" s="27">
        <v>1.07646</v>
      </c>
      <c r="I813" s="27">
        <v>1.8409999999999999E-2</v>
      </c>
      <c r="J813" s="27">
        <v>1.8939999999999999E-2</v>
      </c>
      <c r="K813" s="27">
        <v>2.9530000000000001E-2</v>
      </c>
      <c r="L813" s="27">
        <v>11.805429999999999</v>
      </c>
      <c r="M813" s="27">
        <v>4.76</v>
      </c>
      <c r="N813" s="27">
        <v>0.31885999999999998</v>
      </c>
      <c r="O813" s="27"/>
      <c r="P813" s="27">
        <v>101.1741</v>
      </c>
      <c r="Q813" s="27">
        <v>-13862.7</v>
      </c>
      <c r="R813" s="27">
        <v>-774</v>
      </c>
      <c r="S813" s="27">
        <v>-91</v>
      </c>
      <c r="T813" s="27">
        <v>3</v>
      </c>
      <c r="U813" s="48">
        <v>39735.557881944442</v>
      </c>
      <c r="V813" s="27"/>
      <c r="W813" s="27"/>
      <c r="X813" s="27"/>
      <c r="Y813" s="27"/>
      <c r="Z813" s="27"/>
      <c r="AA813" s="27"/>
    </row>
    <row r="814" spans="1:27" s="12" customFormat="1" x14ac:dyDescent="0.2">
      <c r="A814" s="27" t="s">
        <v>28</v>
      </c>
      <c r="B814" s="28" t="s">
        <v>722</v>
      </c>
      <c r="C814" s="27">
        <v>101.3455</v>
      </c>
      <c r="D814" s="27">
        <v>49.331620000000001</v>
      </c>
      <c r="E814" s="27">
        <v>8.8160000000000002E-2</v>
      </c>
      <c r="F814" s="27">
        <v>30.573399999999999</v>
      </c>
      <c r="G814" s="27">
        <v>0.33728000000000002</v>
      </c>
      <c r="H814" s="27">
        <v>3.7648600000000001</v>
      </c>
      <c r="I814" s="27">
        <v>1.9609999999999999E-2</v>
      </c>
      <c r="J814" s="27">
        <v>9.2170000000000002E-2</v>
      </c>
      <c r="K814" s="27">
        <v>5.2810000000000003E-2</v>
      </c>
      <c r="L814" s="27">
        <v>13.436</v>
      </c>
      <c r="M814" s="27">
        <v>3.4708100000000002</v>
      </c>
      <c r="N814" s="27">
        <v>0.17877999999999999</v>
      </c>
      <c r="O814" s="27"/>
      <c r="P814" s="27">
        <v>101.3455</v>
      </c>
      <c r="Q814" s="27">
        <v>-13869</v>
      </c>
      <c r="R814" s="27">
        <v>-777</v>
      </c>
      <c r="S814" s="27">
        <v>-91</v>
      </c>
      <c r="T814" s="27">
        <v>4</v>
      </c>
      <c r="U814" s="48">
        <v>39735.560879629629</v>
      </c>
      <c r="V814" s="27"/>
      <c r="W814" s="27"/>
      <c r="X814" s="27"/>
      <c r="Y814" s="27"/>
      <c r="Z814" s="27"/>
      <c r="AA814" s="27"/>
    </row>
    <row r="815" spans="1:27" s="12" customFormat="1" x14ac:dyDescent="0.2">
      <c r="A815" s="27" t="s">
        <v>41</v>
      </c>
      <c r="B815" s="28" t="s">
        <v>724</v>
      </c>
      <c r="C815" s="27">
        <v>101.8809</v>
      </c>
      <c r="D815" s="27">
        <v>51.488030000000002</v>
      </c>
      <c r="E815" s="27">
        <v>0</v>
      </c>
      <c r="F815" s="27">
        <v>31.526869999999999</v>
      </c>
      <c r="G815" s="27">
        <v>6.9300000000000004E-3</v>
      </c>
      <c r="H815" s="27">
        <v>1.1636</v>
      </c>
      <c r="I815" s="27">
        <v>0</v>
      </c>
      <c r="J815" s="27">
        <v>1.6629999999999999E-2</v>
      </c>
      <c r="K815" s="27">
        <v>1.738E-2</v>
      </c>
      <c r="L815" s="27">
        <v>13.827450000000001</v>
      </c>
      <c r="M815" s="27">
        <v>3.59152</v>
      </c>
      <c r="N815" s="27">
        <v>0.24254000000000001</v>
      </c>
      <c r="O815" s="27"/>
      <c r="P815" s="27">
        <v>101.8809</v>
      </c>
      <c r="Q815" s="27">
        <v>-13632.5</v>
      </c>
      <c r="R815" s="27">
        <v>-1091.5</v>
      </c>
      <c r="S815" s="27">
        <v>-90</v>
      </c>
      <c r="T815" s="27">
        <v>13</v>
      </c>
      <c r="U815" s="48">
        <v>39735.588819444441</v>
      </c>
      <c r="V815" s="27"/>
      <c r="W815" s="27"/>
      <c r="X815" s="27"/>
      <c r="Y815" s="27"/>
      <c r="Z815" s="27"/>
      <c r="AA815" s="27"/>
    </row>
    <row r="816" spans="1:27" s="12" customFormat="1" x14ac:dyDescent="0.2">
      <c r="A816" s="27" t="s">
        <v>359</v>
      </c>
      <c r="B816" s="28" t="s">
        <v>724</v>
      </c>
      <c r="C816" s="27">
        <v>100.88549999999999</v>
      </c>
      <c r="D816" s="27">
        <v>51.6068</v>
      </c>
      <c r="E816" s="27">
        <v>7.4310000000000001E-2</v>
      </c>
      <c r="F816" s="27">
        <v>29.267499999999998</v>
      </c>
      <c r="G816" s="27">
        <v>0.35437000000000002</v>
      </c>
      <c r="H816" s="27">
        <v>3.2517399999999999</v>
      </c>
      <c r="I816" s="27">
        <v>2.0459999999999999E-2</v>
      </c>
      <c r="J816" s="27">
        <v>0.16072</v>
      </c>
      <c r="K816" s="27">
        <v>7.6950000000000005E-2</v>
      </c>
      <c r="L816" s="27">
        <v>11.07</v>
      </c>
      <c r="M816" s="27">
        <v>4.5495900000000002</v>
      </c>
      <c r="N816" s="27">
        <v>0.45305000000000001</v>
      </c>
      <c r="O816" s="27"/>
      <c r="P816" s="27">
        <v>100.88549999999999</v>
      </c>
      <c r="Q816" s="27">
        <v>-13645.5</v>
      </c>
      <c r="R816" s="27">
        <v>-1096.5</v>
      </c>
      <c r="S816" s="27">
        <v>-90</v>
      </c>
      <c r="T816" s="27">
        <v>15</v>
      </c>
      <c r="U816" s="48">
        <v>39735.594861111109</v>
      </c>
      <c r="V816" s="27"/>
      <c r="W816" s="27"/>
      <c r="X816" s="27"/>
      <c r="Y816" s="27"/>
      <c r="Z816" s="27"/>
      <c r="AA816" s="27"/>
    </row>
    <row r="817" spans="1:27" x14ac:dyDescent="0.2">
      <c r="B817" s="49" t="s">
        <v>418</v>
      </c>
      <c r="C817" s="27">
        <f t="shared" ref="C817:N817" si="466">COUNT(C811:C816)</f>
        <v>6</v>
      </c>
      <c r="D817" s="27">
        <f t="shared" si="466"/>
        <v>6</v>
      </c>
      <c r="E817" s="27">
        <f t="shared" si="466"/>
        <v>6</v>
      </c>
      <c r="F817" s="27">
        <f t="shared" si="466"/>
        <v>6</v>
      </c>
      <c r="G817" s="27">
        <f t="shared" si="466"/>
        <v>6</v>
      </c>
      <c r="H817" s="27">
        <f t="shared" si="466"/>
        <v>6</v>
      </c>
      <c r="I817" s="27">
        <f t="shared" si="466"/>
        <v>6</v>
      </c>
      <c r="J817" s="27">
        <f t="shared" si="466"/>
        <v>6</v>
      </c>
      <c r="K817" s="27">
        <f t="shared" si="466"/>
        <v>6</v>
      </c>
      <c r="L817" s="27">
        <f t="shared" si="466"/>
        <v>6</v>
      </c>
      <c r="M817" s="27">
        <f t="shared" si="466"/>
        <v>6</v>
      </c>
      <c r="N817" s="27">
        <f t="shared" si="466"/>
        <v>6</v>
      </c>
      <c r="P817" s="27">
        <f>COUNT(P811:P816)</f>
        <v>6</v>
      </c>
      <c r="U817" s="48"/>
    </row>
    <row r="818" spans="1:27" x14ac:dyDescent="0.2">
      <c r="B818" s="49" t="s">
        <v>419</v>
      </c>
      <c r="C818" s="16">
        <f t="shared" ref="C818:N818" si="467">AVERAGE(C811:C816)</f>
        <v>100.67643833333334</v>
      </c>
      <c r="D818" s="16">
        <f t="shared" si="467"/>
        <v>51.874891666666663</v>
      </c>
      <c r="E818" s="16">
        <f t="shared" si="467"/>
        <v>4.4528333333333336E-2</v>
      </c>
      <c r="F818" s="16">
        <f t="shared" si="467"/>
        <v>29.528683333333333</v>
      </c>
      <c r="G818" s="16">
        <f t="shared" si="467"/>
        <v>0.14642666666666668</v>
      </c>
      <c r="H818" s="16">
        <f t="shared" si="467"/>
        <v>2.11</v>
      </c>
      <c r="I818" s="16">
        <f t="shared" si="467"/>
        <v>1.4418333333333333E-2</v>
      </c>
      <c r="J818" s="16">
        <f t="shared" si="467"/>
        <v>0.12282166666666666</v>
      </c>
      <c r="K818" s="16">
        <f t="shared" si="467"/>
        <v>4.3885E-2</v>
      </c>
      <c r="L818" s="16">
        <f t="shared" si="467"/>
        <v>12.156084999999999</v>
      </c>
      <c r="M818" s="16">
        <f t="shared" si="467"/>
        <v>4.3289466666666669</v>
      </c>
      <c r="N818" s="16">
        <f t="shared" si="467"/>
        <v>0.30577333333333329</v>
      </c>
      <c r="O818" s="16"/>
      <c r="P818" s="16">
        <f>AVERAGE(P811:P816)</f>
        <v>100.67643833333334</v>
      </c>
      <c r="U818" s="48"/>
    </row>
    <row r="819" spans="1:27" x14ac:dyDescent="0.2">
      <c r="B819" s="49" t="s">
        <v>787</v>
      </c>
      <c r="C819" s="16">
        <f t="shared" ref="C819:N819" si="468">STDEV(C811:C816)</f>
        <v>1.3083266115220096</v>
      </c>
      <c r="D819" s="16">
        <f t="shared" si="468"/>
        <v>1.5462706020928767</v>
      </c>
      <c r="E819" s="16">
        <f t="shared" si="468"/>
        <v>3.1801090180474417E-2</v>
      </c>
      <c r="F819" s="16">
        <f t="shared" si="468"/>
        <v>1.4466034534822134</v>
      </c>
      <c r="G819" s="16">
        <f t="shared" si="468"/>
        <v>0.15892103229801485</v>
      </c>
      <c r="H819" s="16">
        <f t="shared" si="468"/>
        <v>1.1573826503451659</v>
      </c>
      <c r="I819" s="16">
        <f t="shared" si="468"/>
        <v>1.150791626084699E-2</v>
      </c>
      <c r="J819" s="16">
        <f t="shared" si="468"/>
        <v>0.15646016840290905</v>
      </c>
      <c r="K819" s="16">
        <f t="shared" si="468"/>
        <v>2.0562147504577428E-2</v>
      </c>
      <c r="L819" s="16">
        <f t="shared" si="468"/>
        <v>1.18152367889518</v>
      </c>
      <c r="M819" s="16">
        <f t="shared" si="468"/>
        <v>0.62618272594081048</v>
      </c>
      <c r="N819" s="16">
        <f t="shared" si="468"/>
        <v>9.2296279809462908E-2</v>
      </c>
      <c r="O819" s="16"/>
      <c r="P819" s="16">
        <f>STDEV(P811:P816)</f>
        <v>1.3083266115220096</v>
      </c>
      <c r="U819" s="48"/>
    </row>
    <row r="820" spans="1:27" x14ac:dyDescent="0.2">
      <c r="B820" s="49" t="s">
        <v>563</v>
      </c>
      <c r="C820" s="16"/>
      <c r="D820" s="16">
        <f>D818/D$11</f>
        <v>0.86336849504224333</v>
      </c>
      <c r="E820" s="16">
        <f t="shared" ref="E820:N820" si="469">E818/E$11</f>
        <v>5.5730916275755502E-4</v>
      </c>
      <c r="F820" s="16">
        <f t="shared" si="469"/>
        <v>0.28960683244986074</v>
      </c>
      <c r="G820" s="16">
        <f t="shared" si="469"/>
        <v>9.6339544698715218E-4</v>
      </c>
      <c r="H820" s="16">
        <f t="shared" si="469"/>
        <v>2.9368207732050594E-2</v>
      </c>
      <c r="I820" s="16">
        <f t="shared" si="469"/>
        <v>2.0325432470506862E-4</v>
      </c>
      <c r="J820" s="16">
        <f t="shared" si="469"/>
        <v>3.0473513230978915E-3</v>
      </c>
      <c r="K820" s="16">
        <f t="shared" si="469"/>
        <v>5.874093487566491E-4</v>
      </c>
      <c r="L820" s="16">
        <f t="shared" si="469"/>
        <v>0.21676560376894188</v>
      </c>
      <c r="M820" s="16">
        <f t="shared" si="469"/>
        <v>6.9845445350737959E-2</v>
      </c>
      <c r="N820" s="16">
        <f t="shared" si="469"/>
        <v>3.2458842603699371E-3</v>
      </c>
      <c r="O820" s="16"/>
      <c r="P820" s="16">
        <f>STDEV(P814:P817)</f>
        <v>47.687051474194746</v>
      </c>
      <c r="Q820" s="28" t="s">
        <v>564</v>
      </c>
      <c r="U820" s="48"/>
    </row>
    <row r="821" spans="1:27" x14ac:dyDescent="0.2">
      <c r="B821" s="49" t="s">
        <v>565</v>
      </c>
      <c r="C821" s="16"/>
      <c r="D821" s="17">
        <f t="shared" ref="D821:N821" si="470">D820*D$9*D$7</f>
        <v>3.4534739801689733</v>
      </c>
      <c r="E821" s="17">
        <f t="shared" si="470"/>
        <v>2.2292366510302201E-3</v>
      </c>
      <c r="F821" s="17">
        <f t="shared" si="470"/>
        <v>1.7376409946991644</v>
      </c>
      <c r="G821" s="17">
        <f t="shared" si="470"/>
        <v>5.7803726819229129E-3</v>
      </c>
      <c r="H821" s="17">
        <f t="shared" si="470"/>
        <v>5.8736415464101188E-2</v>
      </c>
      <c r="I821" s="17">
        <f t="shared" si="470"/>
        <v>4.0650864941013724E-4</v>
      </c>
      <c r="J821" s="17">
        <f t="shared" si="470"/>
        <v>6.0947026461957831E-3</v>
      </c>
      <c r="K821" s="17">
        <f t="shared" si="470"/>
        <v>1.1748186975132982E-3</v>
      </c>
      <c r="L821" s="17">
        <f t="shared" si="470"/>
        <v>0.43353120753788377</v>
      </c>
      <c r="M821" s="17">
        <f t="shared" si="470"/>
        <v>0.13969089070147592</v>
      </c>
      <c r="N821" s="17">
        <f t="shared" si="470"/>
        <v>6.4917685207398742E-3</v>
      </c>
      <c r="O821" s="17"/>
      <c r="P821" s="16">
        <f>SUM(D821:O821)</f>
        <v>5.8452508964184116</v>
      </c>
      <c r="Q821" s="28" t="s">
        <v>564</v>
      </c>
      <c r="R821" s="27">
        <f>(2*Q822)/P821</f>
        <v>2.737264881102667</v>
      </c>
      <c r="S821" s="18" t="s">
        <v>566</v>
      </c>
      <c r="U821" s="48"/>
    </row>
    <row r="822" spans="1:27" x14ac:dyDescent="0.2">
      <c r="B822" s="49" t="s">
        <v>428</v>
      </c>
      <c r="D822" s="52">
        <f t="shared" ref="D822:N822" si="471">$R821*D820*D$7</f>
        <v>2.3632682609295945</v>
      </c>
      <c r="E822" s="52">
        <f t="shared" si="471"/>
        <v>1.5255027991329857E-3</v>
      </c>
      <c r="F822" s="52">
        <f t="shared" si="471"/>
        <v>1.585461223584776</v>
      </c>
      <c r="G822" s="52">
        <f t="shared" si="471"/>
        <v>5.2741370473042759E-3</v>
      </c>
      <c r="H822" s="52">
        <f t="shared" si="471"/>
        <v>8.0388563645869895E-2</v>
      </c>
      <c r="I822" s="52">
        <f t="shared" si="471"/>
        <v>5.5636092494742257E-4</v>
      </c>
      <c r="J822" s="52">
        <f t="shared" si="471"/>
        <v>8.3414077570976054E-3</v>
      </c>
      <c r="K822" s="52">
        <f t="shared" si="471"/>
        <v>1.6078949811829642E-3</v>
      </c>
      <c r="L822" s="52">
        <f t="shared" si="471"/>
        <v>0.59334487462774055</v>
      </c>
      <c r="M822" s="52">
        <f t="shared" si="471"/>
        <v>0.38237096932710113</v>
      </c>
      <c r="N822" s="52">
        <f t="shared" si="471"/>
        <v>1.7769689988069069E-2</v>
      </c>
      <c r="O822" s="52"/>
      <c r="P822" s="52">
        <f>SUM(D822:O822)</f>
        <v>5.0399088856128174</v>
      </c>
      <c r="Q822" s="27">
        <v>8</v>
      </c>
      <c r="R822" s="28" t="s">
        <v>567</v>
      </c>
    </row>
    <row r="823" spans="1:27" s="53" customFormat="1" x14ac:dyDescent="0.2">
      <c r="C823" s="54" t="s">
        <v>575</v>
      </c>
      <c r="D823" s="62">
        <f>F822-L822</f>
        <v>0.99211634895703549</v>
      </c>
      <c r="F823" s="54" t="s">
        <v>576</v>
      </c>
      <c r="G823" s="62">
        <f>F822+D822+H822</f>
        <v>4.0291180481602407</v>
      </c>
      <c r="I823" s="54" t="s">
        <v>577</v>
      </c>
      <c r="J823" s="62">
        <f>L822+M822</f>
        <v>0.97571584395484168</v>
      </c>
      <c r="K823" s="55"/>
      <c r="U823" s="56"/>
    </row>
    <row r="824" spans="1:27" s="12" customFormat="1" x14ac:dyDescent="0.2">
      <c r="A824" s="27"/>
      <c r="B824" s="26" t="s">
        <v>680</v>
      </c>
      <c r="C824" s="46" t="s">
        <v>414</v>
      </c>
      <c r="D824" s="46" t="s">
        <v>4</v>
      </c>
      <c r="E824" s="46" t="s">
        <v>7</v>
      </c>
      <c r="F824" s="46" t="s">
        <v>3</v>
      </c>
      <c r="G824" s="46" t="s">
        <v>8</v>
      </c>
      <c r="H824" s="46" t="s">
        <v>10</v>
      </c>
      <c r="I824" s="46" t="s">
        <v>9</v>
      </c>
      <c r="J824" s="46" t="s">
        <v>2</v>
      </c>
      <c r="K824" s="46" t="s">
        <v>11</v>
      </c>
      <c r="L824" s="46" t="s">
        <v>6</v>
      </c>
      <c r="M824" s="46" t="s">
        <v>1</v>
      </c>
      <c r="N824" s="46" t="s">
        <v>5</v>
      </c>
      <c r="O824" s="46" t="s">
        <v>485</v>
      </c>
      <c r="P824" s="46" t="s">
        <v>12</v>
      </c>
      <c r="Q824" s="46" t="s">
        <v>13</v>
      </c>
      <c r="R824" s="46" t="s">
        <v>14</v>
      </c>
      <c r="S824" s="46" t="s">
        <v>15</v>
      </c>
      <c r="T824" s="46" t="s">
        <v>21</v>
      </c>
      <c r="U824" s="47" t="s">
        <v>22</v>
      </c>
      <c r="V824" s="37"/>
      <c r="W824" s="27"/>
      <c r="X824" s="27"/>
      <c r="Y824" s="27"/>
      <c r="Z824" s="27"/>
      <c r="AA824" s="27"/>
    </row>
    <row r="825" spans="1:27" s="12" customFormat="1" x14ac:dyDescent="0.2">
      <c r="A825" s="27" t="s">
        <v>36</v>
      </c>
      <c r="B825" s="28" t="s">
        <v>723</v>
      </c>
      <c r="C825" s="27">
        <v>100.37779999999999</v>
      </c>
      <c r="D825" s="27">
        <v>37.577060000000003</v>
      </c>
      <c r="E825" s="27">
        <v>5.7729999999999997E-2</v>
      </c>
      <c r="F825" s="27">
        <v>8.9999999999999998E-4</v>
      </c>
      <c r="G825" s="27">
        <v>2.7189999999999999E-2</v>
      </c>
      <c r="H825" s="27">
        <v>29.922709999999999</v>
      </c>
      <c r="I825" s="27">
        <v>0.22398999999999999</v>
      </c>
      <c r="J825" s="27">
        <v>31.907029999999999</v>
      </c>
      <c r="K825" s="27">
        <v>0.66122000000000003</v>
      </c>
      <c r="L825" s="27">
        <v>0</v>
      </c>
      <c r="M825" s="27">
        <v>0</v>
      </c>
      <c r="N825" s="27">
        <v>0</v>
      </c>
      <c r="O825" s="27"/>
      <c r="P825" s="27">
        <v>100.37779999999999</v>
      </c>
      <c r="Q825" s="27">
        <v>-13613</v>
      </c>
      <c r="R825" s="27">
        <v>-716</v>
      </c>
      <c r="S825" s="27">
        <v>-95</v>
      </c>
      <c r="T825" s="27">
        <v>8</v>
      </c>
      <c r="U825" s="48">
        <v>39735.573310185187</v>
      </c>
      <c r="V825" s="27"/>
      <c r="W825" s="27"/>
      <c r="X825" s="27"/>
      <c r="Y825" s="27"/>
      <c r="Z825" s="27"/>
      <c r="AA825" s="27"/>
    </row>
    <row r="826" spans="1:27" s="12" customFormat="1" x14ac:dyDescent="0.2">
      <c r="A826" s="27" t="s">
        <v>38</v>
      </c>
      <c r="B826" s="28" t="s">
        <v>723</v>
      </c>
      <c r="C826" s="27">
        <v>100.3629</v>
      </c>
      <c r="D826" s="27">
        <v>37.792279999999998</v>
      </c>
      <c r="E826" s="27">
        <v>6.7580000000000001E-2</v>
      </c>
      <c r="F826" s="27">
        <v>2.3560000000000001E-2</v>
      </c>
      <c r="G826" s="27">
        <v>1.0999999999999999E-2</v>
      </c>
      <c r="H826" s="27">
        <v>29.815740000000002</v>
      </c>
      <c r="I826" s="27">
        <v>0.22367000000000001</v>
      </c>
      <c r="J826" s="27">
        <v>31.757249999999999</v>
      </c>
      <c r="K826" s="27">
        <v>0.63285000000000002</v>
      </c>
      <c r="L826" s="27">
        <v>1.2829999999999999E-2</v>
      </c>
      <c r="M826" s="27">
        <v>1.7569999999999999E-2</v>
      </c>
      <c r="N826" s="27">
        <v>8.5599999999999999E-3</v>
      </c>
      <c r="O826" s="27"/>
      <c r="P826" s="27">
        <v>100.3629</v>
      </c>
      <c r="Q826" s="27">
        <v>-13605.3</v>
      </c>
      <c r="R826" s="27">
        <v>-726</v>
      </c>
      <c r="S826" s="27">
        <v>-95</v>
      </c>
      <c r="T826" s="27">
        <v>9</v>
      </c>
      <c r="U826" s="48">
        <v>39735.576504629629</v>
      </c>
      <c r="V826" s="27"/>
      <c r="W826" s="27"/>
      <c r="X826" s="27"/>
      <c r="Y826" s="27"/>
      <c r="Z826" s="27"/>
      <c r="AA826" s="27"/>
    </row>
    <row r="827" spans="1:27" s="12" customFormat="1" x14ac:dyDescent="0.2">
      <c r="A827" s="27" t="s">
        <v>354</v>
      </c>
      <c r="B827" s="28" t="s">
        <v>723</v>
      </c>
      <c r="C827" s="27">
        <v>100.1735</v>
      </c>
      <c r="D827" s="27">
        <v>36.756990000000002</v>
      </c>
      <c r="E827" s="27">
        <v>0.13025</v>
      </c>
      <c r="F827" s="27">
        <v>0.12483</v>
      </c>
      <c r="G827" s="27">
        <v>0.2306</v>
      </c>
      <c r="H827" s="27">
        <v>31.36927</v>
      </c>
      <c r="I827" s="27">
        <v>0.20046</v>
      </c>
      <c r="J827" s="27">
        <v>30.669650000000001</v>
      </c>
      <c r="K827" s="27">
        <v>0.68245</v>
      </c>
      <c r="L827" s="27">
        <v>4.8199999999999996E-3</v>
      </c>
      <c r="M827" s="27">
        <v>4.15E-3</v>
      </c>
      <c r="N827" s="27">
        <v>0</v>
      </c>
      <c r="O827" s="27"/>
      <c r="P827" s="27">
        <v>100.1735</v>
      </c>
      <c r="Q827" s="27">
        <v>-13597.7</v>
      </c>
      <c r="R827" s="27">
        <v>-736</v>
      </c>
      <c r="S827" s="27">
        <v>-95</v>
      </c>
      <c r="T827" s="27">
        <v>10</v>
      </c>
      <c r="U827" s="48">
        <v>39735.579502314817</v>
      </c>
      <c r="V827" s="27"/>
      <c r="W827" s="27"/>
      <c r="X827" s="27"/>
      <c r="Y827" s="27"/>
      <c r="Z827" s="27"/>
      <c r="AA827" s="27"/>
    </row>
    <row r="828" spans="1:27" s="12" customFormat="1" x14ac:dyDescent="0.2">
      <c r="A828" s="27" t="s">
        <v>355</v>
      </c>
      <c r="B828" s="28" t="s">
        <v>723</v>
      </c>
      <c r="C828" s="27">
        <v>99.956320000000005</v>
      </c>
      <c r="D828" s="27">
        <v>37.632019999999997</v>
      </c>
      <c r="E828" s="27">
        <v>9.8239999999999994E-2</v>
      </c>
      <c r="F828" s="27">
        <v>3.6470000000000002E-2</v>
      </c>
      <c r="G828" s="27">
        <v>4.5499999999999999E-2</v>
      </c>
      <c r="H828" s="27">
        <v>30.242000000000001</v>
      </c>
      <c r="I828" s="27">
        <v>0.22333</v>
      </c>
      <c r="J828" s="27">
        <v>31.047429999999999</v>
      </c>
      <c r="K828" s="27">
        <v>0.61473</v>
      </c>
      <c r="L828" s="27">
        <v>0</v>
      </c>
      <c r="M828" s="27">
        <v>3.65E-3</v>
      </c>
      <c r="N828" s="27">
        <v>1.295E-2</v>
      </c>
      <c r="O828" s="27"/>
      <c r="P828" s="27">
        <v>99.956320000000005</v>
      </c>
      <c r="Q828" s="27">
        <v>-13590</v>
      </c>
      <c r="R828" s="27">
        <v>-746</v>
      </c>
      <c r="S828" s="27">
        <v>-95</v>
      </c>
      <c r="T828" s="27">
        <v>11</v>
      </c>
      <c r="U828" s="48">
        <v>39735.582488425927</v>
      </c>
      <c r="V828" s="27"/>
      <c r="W828" s="27"/>
      <c r="X828" s="27"/>
      <c r="Y828" s="27"/>
      <c r="Z828" s="27"/>
      <c r="AA828" s="27"/>
    </row>
    <row r="829" spans="1:27" x14ac:dyDescent="0.2">
      <c r="B829" s="49" t="s">
        <v>418</v>
      </c>
      <c r="C829" s="27">
        <f t="shared" ref="C829:N829" si="472">COUNT(C825:C828)</f>
        <v>4</v>
      </c>
      <c r="D829" s="27">
        <f t="shared" si="472"/>
        <v>4</v>
      </c>
      <c r="E829" s="27">
        <f t="shared" si="472"/>
        <v>4</v>
      </c>
      <c r="F829" s="27">
        <f t="shared" si="472"/>
        <v>4</v>
      </c>
      <c r="G829" s="27">
        <f t="shared" si="472"/>
        <v>4</v>
      </c>
      <c r="H829" s="27">
        <f t="shared" si="472"/>
        <v>4</v>
      </c>
      <c r="I829" s="27">
        <f t="shared" si="472"/>
        <v>4</v>
      </c>
      <c r="J829" s="27">
        <f t="shared" si="472"/>
        <v>4</v>
      </c>
      <c r="K829" s="27">
        <f t="shared" si="472"/>
        <v>4</v>
      </c>
      <c r="L829" s="27">
        <f t="shared" si="472"/>
        <v>4</v>
      </c>
      <c r="M829" s="27">
        <f t="shared" si="472"/>
        <v>4</v>
      </c>
      <c r="N829" s="27">
        <f t="shared" si="472"/>
        <v>4</v>
      </c>
      <c r="P829" s="27">
        <f>COUNT(P825:P828)</f>
        <v>4</v>
      </c>
      <c r="U829" s="48"/>
    </row>
    <row r="830" spans="1:27" x14ac:dyDescent="0.2">
      <c r="B830" s="49" t="s">
        <v>419</v>
      </c>
      <c r="C830" s="16">
        <f t="shared" ref="C830:N830" si="473">AVERAGE(C825:C828)</f>
        <v>100.21763</v>
      </c>
      <c r="D830" s="16">
        <f t="shared" si="473"/>
        <v>37.439587500000002</v>
      </c>
      <c r="E830" s="16">
        <f t="shared" si="473"/>
        <v>8.8450000000000001E-2</v>
      </c>
      <c r="F830" s="16">
        <f t="shared" si="473"/>
        <v>4.6440000000000002E-2</v>
      </c>
      <c r="G830" s="16">
        <f t="shared" si="473"/>
        <v>7.857249999999999E-2</v>
      </c>
      <c r="H830" s="16">
        <f t="shared" si="473"/>
        <v>30.337430000000001</v>
      </c>
      <c r="I830" s="16">
        <f t="shared" si="473"/>
        <v>0.21786250000000001</v>
      </c>
      <c r="J830" s="16">
        <f t="shared" si="473"/>
        <v>31.34534</v>
      </c>
      <c r="K830" s="16">
        <f t="shared" si="473"/>
        <v>0.64781250000000001</v>
      </c>
      <c r="L830" s="16">
        <f t="shared" si="473"/>
        <v>4.4124999999999998E-3</v>
      </c>
      <c r="M830" s="16">
        <f t="shared" si="473"/>
        <v>6.3425E-3</v>
      </c>
      <c r="N830" s="16">
        <f t="shared" si="473"/>
        <v>5.3775000000000003E-3</v>
      </c>
      <c r="O830" s="16"/>
      <c r="P830" s="16">
        <f>AVERAGE(P825:P828)</f>
        <v>100.21763</v>
      </c>
      <c r="U830" s="48"/>
    </row>
    <row r="831" spans="1:27" x14ac:dyDescent="0.2">
      <c r="B831" s="49" t="s">
        <v>787</v>
      </c>
      <c r="C831" s="16">
        <f t="shared" ref="C831:N831" si="474">STDEV(C825:C828)</f>
        <v>0.19747419645782732</v>
      </c>
      <c r="D831" s="16">
        <f t="shared" si="474"/>
        <v>0.46413370985632857</v>
      </c>
      <c r="E831" s="16">
        <f t="shared" si="474"/>
        <v>3.2773766948582514E-2</v>
      </c>
      <c r="F831" s="16">
        <f t="shared" si="474"/>
        <v>5.428866978170184E-2</v>
      </c>
      <c r="G831" s="16">
        <f t="shared" si="474"/>
        <v>0.10232685388010326</v>
      </c>
      <c r="H831" s="16">
        <f t="shared" si="474"/>
        <v>0.71132594615033307</v>
      </c>
      <c r="I831" s="16">
        <f t="shared" si="474"/>
        <v>1.160479606312264E-2</v>
      </c>
      <c r="J831" s="16">
        <f t="shared" si="474"/>
        <v>0.58608100930388962</v>
      </c>
      <c r="K831" s="16">
        <f t="shared" si="474"/>
        <v>2.9988029139419396E-2</v>
      </c>
      <c r="L831" s="16">
        <f t="shared" si="474"/>
        <v>6.0542182264379388E-3</v>
      </c>
      <c r="M831" s="16">
        <f t="shared" si="474"/>
        <v>7.7101810398113651E-3</v>
      </c>
      <c r="N831" s="16">
        <f t="shared" si="474"/>
        <v>6.462870234397922E-3</v>
      </c>
      <c r="O831" s="16"/>
      <c r="P831" s="16">
        <f>STDEV(P825:P828)</f>
        <v>0.19747419645782732</v>
      </c>
      <c r="U831" s="48"/>
    </row>
    <row r="832" spans="1:27" x14ac:dyDescent="0.2">
      <c r="B832" s="49" t="s">
        <v>563</v>
      </c>
      <c r="C832" s="16"/>
      <c r="D832" s="16">
        <f t="shared" ref="D832:N832" si="475">D830/D$11</f>
        <v>0.62311764470918363</v>
      </c>
      <c r="E832" s="16">
        <f t="shared" si="475"/>
        <v>1.1070253871147001E-3</v>
      </c>
      <c r="F832" s="16">
        <f t="shared" si="475"/>
        <v>4.5546701649881217E-4</v>
      </c>
      <c r="G832" s="16">
        <f t="shared" si="475"/>
        <v>5.1695767227097529E-4</v>
      </c>
      <c r="H832" s="16">
        <f t="shared" si="475"/>
        <v>0.42225400298414395</v>
      </c>
      <c r="I832" s="16">
        <f t="shared" si="475"/>
        <v>3.0711937567489086E-3</v>
      </c>
      <c r="J832" s="16">
        <f t="shared" si="475"/>
        <v>0.77771508817895807</v>
      </c>
      <c r="K832" s="16">
        <f t="shared" si="475"/>
        <v>8.6710976128840551E-3</v>
      </c>
      <c r="L832" s="16">
        <f t="shared" si="475"/>
        <v>7.8683081488033029E-5</v>
      </c>
      <c r="M832" s="16">
        <f t="shared" si="475"/>
        <v>1.0233314735618259E-4</v>
      </c>
      <c r="N832" s="16">
        <f t="shared" si="475"/>
        <v>5.7083926907096781E-5</v>
      </c>
      <c r="O832" s="16"/>
      <c r="P832" s="16">
        <f>SUM(D832:O832)</f>
        <v>1.8371465774735545</v>
      </c>
      <c r="Q832" s="28" t="s">
        <v>564</v>
      </c>
      <c r="U832" s="48"/>
    </row>
    <row r="833" spans="1:21" x14ac:dyDescent="0.2">
      <c r="B833" s="49" t="s">
        <v>565</v>
      </c>
      <c r="C833" s="16"/>
      <c r="D833" s="17">
        <f t="shared" ref="D833:N833" si="476">D832*D$9*D$7</f>
        <v>2.4924705788367345</v>
      </c>
      <c r="E833" s="17">
        <f t="shared" si="476"/>
        <v>4.4281015484588003E-3</v>
      </c>
      <c r="F833" s="17">
        <f t="shared" si="476"/>
        <v>2.7328020989928732E-3</v>
      </c>
      <c r="G833" s="17">
        <f t="shared" si="476"/>
        <v>3.1017460336258519E-3</v>
      </c>
      <c r="H833" s="17">
        <f t="shared" si="476"/>
        <v>0.8445080059682879</v>
      </c>
      <c r="I833" s="17">
        <f t="shared" si="476"/>
        <v>6.1423875134978172E-3</v>
      </c>
      <c r="J833" s="17">
        <f t="shared" si="476"/>
        <v>1.5554301763579161</v>
      </c>
      <c r="K833" s="17">
        <f t="shared" si="476"/>
        <v>1.734219522576811E-2</v>
      </c>
      <c r="L833" s="17">
        <f t="shared" si="476"/>
        <v>1.5736616297606606E-4</v>
      </c>
      <c r="M833" s="17">
        <f t="shared" si="476"/>
        <v>2.0466629471236518E-4</v>
      </c>
      <c r="N833" s="17">
        <f t="shared" si="476"/>
        <v>1.1416785381419356E-4</v>
      </c>
      <c r="O833" s="17"/>
      <c r="P833" s="16">
        <f>SUM(D833:O833)</f>
        <v>4.9266321938947844</v>
      </c>
      <c r="Q833" s="28" t="s">
        <v>564</v>
      </c>
      <c r="R833" s="27">
        <f>(2*Q834)/P833</f>
        <v>1.6238273297352734</v>
      </c>
      <c r="S833" s="18" t="s">
        <v>566</v>
      </c>
      <c r="U833" s="48"/>
    </row>
    <row r="834" spans="1:21" x14ac:dyDescent="0.2">
      <c r="B834" s="49" t="s">
        <v>428</v>
      </c>
      <c r="D834" s="52">
        <f t="shared" ref="D834:N834" si="477">$R833*D832*D$7</f>
        <v>1.0118354611190465</v>
      </c>
      <c r="E834" s="52">
        <f t="shared" si="477"/>
        <v>1.7976180783076208E-3</v>
      </c>
      <c r="F834" s="52">
        <f t="shared" si="477"/>
        <v>1.4791995783675158E-3</v>
      </c>
      <c r="G834" s="52">
        <f t="shared" si="477"/>
        <v>1.6788999930998807E-3</v>
      </c>
      <c r="H834" s="52">
        <f t="shared" si="477"/>
        <v>0.68566759013577261</v>
      </c>
      <c r="I834" s="52">
        <f t="shared" si="477"/>
        <v>4.987088357121223E-3</v>
      </c>
      <c r="J834" s="52">
        <f t="shared" si="477"/>
        <v>1.2628750149324701</v>
      </c>
      <c r="K834" s="52">
        <f t="shared" si="477"/>
        <v>1.4080365282603419E-2</v>
      </c>
      <c r="L834" s="52">
        <f t="shared" si="477"/>
        <v>1.2776773810805559E-4</v>
      </c>
      <c r="M834" s="52">
        <f t="shared" si="477"/>
        <v>3.3234272282959247E-4</v>
      </c>
      <c r="N834" s="52">
        <f t="shared" si="477"/>
        <v>1.8538888120070898E-4</v>
      </c>
      <c r="O834" s="52"/>
      <c r="P834" s="52">
        <f>SUM(D834:O834)</f>
        <v>2.9850467368189273</v>
      </c>
      <c r="Q834" s="27">
        <v>4</v>
      </c>
      <c r="R834" s="28" t="s">
        <v>567</v>
      </c>
    </row>
    <row r="835" spans="1:21" s="53" customFormat="1" x14ac:dyDescent="0.2">
      <c r="C835" s="54" t="s">
        <v>429</v>
      </c>
      <c r="D835" s="55">
        <f>J834/(SUM(H834:L834))</f>
        <v>0.64179028220103107</v>
      </c>
      <c r="G835" s="54" t="s">
        <v>681</v>
      </c>
      <c r="H835" s="62">
        <f>J834+H834+I834+L834+G834</f>
        <v>1.9553363611565719</v>
      </c>
      <c r="U835" s="56"/>
    </row>
    <row r="836" spans="1:21" s="58" customFormat="1" ht="10.8" thickBot="1" x14ac:dyDescent="0.25">
      <c r="B836" s="59"/>
      <c r="U836" s="60"/>
    </row>
    <row r="837" spans="1:21" x14ac:dyDescent="0.2">
      <c r="A837" s="26" t="s">
        <v>678</v>
      </c>
      <c r="B837" s="49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U837" s="48"/>
    </row>
    <row r="838" spans="1:21" s="37" customFormat="1" x14ac:dyDescent="0.2">
      <c r="B838" s="26" t="s">
        <v>583</v>
      </c>
      <c r="U838" s="38"/>
    </row>
    <row r="839" spans="1:21" s="46" customFormat="1" x14ac:dyDescent="0.2">
      <c r="B839" s="42" t="s">
        <v>547</v>
      </c>
      <c r="C839" s="46" t="s">
        <v>414</v>
      </c>
      <c r="D839" s="46" t="s">
        <v>4</v>
      </c>
      <c r="E839" s="46" t="s">
        <v>7</v>
      </c>
      <c r="F839" s="46" t="s">
        <v>3</v>
      </c>
      <c r="G839" s="46" t="s">
        <v>8</v>
      </c>
      <c r="H839" s="46" t="s">
        <v>10</v>
      </c>
      <c r="I839" s="46" t="s">
        <v>9</v>
      </c>
      <c r="J839" s="46" t="s">
        <v>2</v>
      </c>
      <c r="K839" s="46" t="s">
        <v>11</v>
      </c>
      <c r="L839" s="46" t="s">
        <v>6</v>
      </c>
      <c r="M839" s="46" t="s">
        <v>1</v>
      </c>
      <c r="N839" s="46" t="s">
        <v>5</v>
      </c>
      <c r="O839" s="46" t="s">
        <v>485</v>
      </c>
      <c r="P839" s="46" t="s">
        <v>12</v>
      </c>
      <c r="Q839" s="46" t="s">
        <v>13</v>
      </c>
      <c r="R839" s="46" t="s">
        <v>14</v>
      </c>
      <c r="S839" s="46" t="s">
        <v>15</v>
      </c>
      <c r="T839" s="46" t="s">
        <v>21</v>
      </c>
      <c r="U839" s="47" t="s">
        <v>22</v>
      </c>
    </row>
    <row r="840" spans="1:21" s="37" customFormat="1" x14ac:dyDescent="0.2">
      <c r="A840" s="79" t="s">
        <v>23</v>
      </c>
      <c r="B840" s="80" t="s">
        <v>486</v>
      </c>
      <c r="C840" s="79">
        <v>101.1948</v>
      </c>
      <c r="D840" s="79">
        <v>51.071190000000001</v>
      </c>
      <c r="E840" s="79">
        <v>2.34775</v>
      </c>
      <c r="F840" s="79">
        <v>12.66136</v>
      </c>
      <c r="G840" s="79">
        <v>1.14486</v>
      </c>
      <c r="H840" s="79">
        <v>0.48543999999999998</v>
      </c>
      <c r="I840" s="79">
        <v>8.2600000000000007E-2</v>
      </c>
      <c r="J840" s="79">
        <v>32.888089999999998</v>
      </c>
      <c r="K840" s="79">
        <v>3.857E-2</v>
      </c>
      <c r="L840" s="79">
        <v>0.45504</v>
      </c>
      <c r="M840" s="79">
        <v>9.7400000000000004E-3</v>
      </c>
      <c r="N840" s="12"/>
      <c r="O840" s="79">
        <v>1.013E-2</v>
      </c>
      <c r="U840" s="38"/>
    </row>
    <row r="841" spans="1:21" s="37" customFormat="1" x14ac:dyDescent="0.2">
      <c r="A841" s="79" t="s">
        <v>36</v>
      </c>
      <c r="B841" s="80" t="s">
        <v>490</v>
      </c>
      <c r="C841" s="79">
        <v>100.7067</v>
      </c>
      <c r="D841" s="79">
        <v>51.296900000000001</v>
      </c>
      <c r="E841" s="79">
        <v>2.1789299999999998</v>
      </c>
      <c r="F841" s="79">
        <v>11.583019999999999</v>
      </c>
      <c r="G841" s="79">
        <v>0.96094000000000002</v>
      </c>
      <c r="H841" s="79">
        <v>0.47782999999999998</v>
      </c>
      <c r="I841" s="79">
        <v>6.0319999999999999E-2</v>
      </c>
      <c r="J841" s="79">
        <v>33.472259999999999</v>
      </c>
      <c r="K841" s="79">
        <v>3.2840000000000001E-2</v>
      </c>
      <c r="L841" s="79">
        <v>0.63643000000000005</v>
      </c>
      <c r="M841" s="79">
        <v>0</v>
      </c>
      <c r="N841" s="12"/>
      <c r="O841" s="79">
        <v>7.2300000000000003E-3</v>
      </c>
      <c r="U841" s="38"/>
    </row>
    <row r="842" spans="1:21" s="37" customFormat="1" x14ac:dyDescent="0.2">
      <c r="A842" s="79" t="s">
        <v>92</v>
      </c>
      <c r="B842" s="80" t="s">
        <v>510</v>
      </c>
      <c r="C842" s="79">
        <v>100.724</v>
      </c>
      <c r="D842" s="79">
        <v>51.459209999999999</v>
      </c>
      <c r="E842" s="79">
        <v>2.3783099999999999</v>
      </c>
      <c r="F842" s="79">
        <v>11.10862</v>
      </c>
      <c r="G842" s="79">
        <v>1.2387999999999999</v>
      </c>
      <c r="H842" s="79">
        <v>0.50261</v>
      </c>
      <c r="I842" s="79">
        <v>6.0139999999999999E-2</v>
      </c>
      <c r="J842" s="79">
        <v>33.330469999999998</v>
      </c>
      <c r="K842" s="79">
        <v>0</v>
      </c>
      <c r="L842" s="79">
        <v>0.64144999999999996</v>
      </c>
      <c r="M842" s="79">
        <v>4.4000000000000003E-3</v>
      </c>
      <c r="N842" s="12"/>
      <c r="O842" s="79">
        <v>0</v>
      </c>
      <c r="U842" s="38"/>
    </row>
    <row r="843" spans="1:21" s="37" customFormat="1" x14ac:dyDescent="0.2">
      <c r="A843" s="79" t="s">
        <v>114</v>
      </c>
      <c r="B843" s="80" t="s">
        <v>518</v>
      </c>
      <c r="C843" s="79">
        <v>100.7253</v>
      </c>
      <c r="D843" s="79">
        <v>50.406770000000002</v>
      </c>
      <c r="E843" s="79">
        <v>1.8590599999999999</v>
      </c>
      <c r="F843" s="79">
        <v>13.17553</v>
      </c>
      <c r="G843" s="79">
        <v>1.2058</v>
      </c>
      <c r="H843" s="79">
        <v>0.55057999999999996</v>
      </c>
      <c r="I843" s="79">
        <v>6.6900000000000001E-2</v>
      </c>
      <c r="J843" s="79">
        <v>33.008139999999997</v>
      </c>
      <c r="K843" s="79">
        <v>0</v>
      </c>
      <c r="L843" s="79">
        <v>0.44552999999999998</v>
      </c>
      <c r="M843" s="79">
        <v>6.9899999999999997E-3</v>
      </c>
      <c r="N843" s="12"/>
      <c r="O843" s="79">
        <v>0</v>
      </c>
      <c r="U843" s="38"/>
    </row>
    <row r="844" spans="1:21" s="37" customFormat="1" x14ac:dyDescent="0.2">
      <c r="B844" s="40" t="s">
        <v>418</v>
      </c>
      <c r="C844" s="37">
        <f>COUNT(C840:C843)</f>
        <v>4</v>
      </c>
      <c r="D844" s="37">
        <f t="shared" ref="D844:M844" si="478">COUNT(D840:D843)</f>
        <v>4</v>
      </c>
      <c r="E844" s="37">
        <f t="shared" si="478"/>
        <v>4</v>
      </c>
      <c r="F844" s="37">
        <f t="shared" si="478"/>
        <v>4</v>
      </c>
      <c r="G844" s="37">
        <f t="shared" si="478"/>
        <v>4</v>
      </c>
      <c r="H844" s="37">
        <f t="shared" si="478"/>
        <v>4</v>
      </c>
      <c r="I844" s="37">
        <f t="shared" si="478"/>
        <v>4</v>
      </c>
      <c r="J844" s="37">
        <f t="shared" si="478"/>
        <v>4</v>
      </c>
      <c r="K844" s="37">
        <f t="shared" si="478"/>
        <v>4</v>
      </c>
      <c r="L844" s="37">
        <f t="shared" si="478"/>
        <v>4</v>
      </c>
      <c r="M844" s="37">
        <f t="shared" si="478"/>
        <v>4</v>
      </c>
      <c r="O844" s="37">
        <f>COUNT(O840:O843)</f>
        <v>4</v>
      </c>
      <c r="U844" s="38"/>
    </row>
    <row r="845" spans="1:21" s="37" customFormat="1" x14ac:dyDescent="0.2">
      <c r="B845" s="40" t="s">
        <v>419</v>
      </c>
      <c r="C845" s="39">
        <f>AVERAGE(C840:C843)</f>
        <v>100.8377</v>
      </c>
      <c r="D845" s="39">
        <f t="shared" ref="D845:M845" si="479">AVERAGE(D840:D843)</f>
        <v>51.058517499999994</v>
      </c>
      <c r="E845" s="39">
        <f t="shared" si="479"/>
        <v>2.1910124999999998</v>
      </c>
      <c r="F845" s="39">
        <f t="shared" si="479"/>
        <v>12.132132500000001</v>
      </c>
      <c r="G845" s="39">
        <f t="shared" si="479"/>
        <v>1.1375999999999999</v>
      </c>
      <c r="H845" s="41">
        <f t="shared" si="479"/>
        <v>0.50411499999999998</v>
      </c>
      <c r="I845" s="39">
        <f t="shared" si="479"/>
        <v>6.7489999999999994E-2</v>
      </c>
      <c r="J845" s="39">
        <f t="shared" si="479"/>
        <v>33.17474</v>
      </c>
      <c r="K845" s="39">
        <f t="shared" si="479"/>
        <v>1.78525E-2</v>
      </c>
      <c r="L845" s="39">
        <f t="shared" si="479"/>
        <v>0.54461249999999994</v>
      </c>
      <c r="M845" s="39">
        <f t="shared" si="479"/>
        <v>5.2824999999999999E-3</v>
      </c>
      <c r="N845" s="39"/>
      <c r="O845" s="39">
        <f>AVERAGE(O840:O843)</f>
        <v>4.3400000000000001E-3</v>
      </c>
      <c r="U845" s="38"/>
    </row>
    <row r="846" spans="1:21" s="37" customFormat="1" x14ac:dyDescent="0.2">
      <c r="B846" s="40" t="s">
        <v>787</v>
      </c>
      <c r="C846" s="39">
        <f t="shared" ref="C846:M846" si="480">STDEV(C840:C843)</f>
        <v>0.23821758961084247</v>
      </c>
      <c r="D846" s="39">
        <f t="shared" si="480"/>
        <v>0.4627152082634981</v>
      </c>
      <c r="E846" s="39">
        <f t="shared" si="480"/>
        <v>0.23803742456106913</v>
      </c>
      <c r="F846" s="39">
        <f t="shared" si="480"/>
        <v>0.95181624015615551</v>
      </c>
      <c r="G846" s="39">
        <f t="shared" si="480"/>
        <v>0.12403513373234211</v>
      </c>
      <c r="H846" s="41">
        <f t="shared" si="480"/>
        <v>3.2664548060550282E-2</v>
      </c>
      <c r="I846" s="39">
        <f t="shared" si="480"/>
        <v>1.0552907972055265E-2</v>
      </c>
      <c r="J846" s="39">
        <f t="shared" si="480"/>
        <v>0.27245413424403536</v>
      </c>
      <c r="K846" s="39">
        <f t="shared" si="480"/>
        <v>2.0746593897151729E-2</v>
      </c>
      <c r="L846" s="39">
        <f t="shared" si="480"/>
        <v>0.10900845422106821</v>
      </c>
      <c r="M846" s="39">
        <f t="shared" si="480"/>
        <v>4.1419993159503704E-3</v>
      </c>
      <c r="N846" s="39"/>
      <c r="O846" s="39">
        <f>STDEV(O840:O843)</f>
        <v>5.1493494734772089E-3</v>
      </c>
      <c r="U846" s="38"/>
    </row>
    <row r="847" spans="1:21" x14ac:dyDescent="0.2">
      <c r="B847" s="49" t="s">
        <v>563</v>
      </c>
      <c r="C847" s="16"/>
      <c r="D847" s="16">
        <f>D845/D$11</f>
        <v>0.84978134887150214</v>
      </c>
      <c r="E847" s="16">
        <f t="shared" ref="E847:M847" si="481">E845/E$11</f>
        <v>2.7422345517079106E-2</v>
      </c>
      <c r="F847" s="16">
        <f t="shared" si="481"/>
        <v>0.11898764413314547</v>
      </c>
      <c r="G847" s="16">
        <f t="shared" si="481"/>
        <v>7.484693092054618E-3</v>
      </c>
      <c r="H847" s="16">
        <f t="shared" si="481"/>
        <v>7.0165658961339741E-3</v>
      </c>
      <c r="I847" s="16">
        <f t="shared" si="481"/>
        <v>9.5140222224101808E-4</v>
      </c>
      <c r="J847" s="16">
        <f t="shared" si="481"/>
        <v>0.82310467343515847</v>
      </c>
      <c r="K847" s="16">
        <f t="shared" si="481"/>
        <v>2.3895922066031851E-4</v>
      </c>
      <c r="L847" s="16">
        <f t="shared" si="481"/>
        <v>9.7114537602042816E-3</v>
      </c>
      <c r="M847" s="16">
        <f t="shared" si="481"/>
        <v>8.5230563801187942E-5</v>
      </c>
      <c r="N847" s="16"/>
      <c r="O847" s="16">
        <f>O845/O$11</f>
        <v>7.0059301809015118E-5</v>
      </c>
      <c r="P847" s="16">
        <f>SUM(D847:O847)</f>
        <v>1.8448543760137897</v>
      </c>
      <c r="Q847" s="28" t="s">
        <v>564</v>
      </c>
      <c r="U847" s="48"/>
    </row>
    <row r="848" spans="1:21" x14ac:dyDescent="0.2">
      <c r="B848" s="49" t="s">
        <v>565</v>
      </c>
      <c r="C848" s="16"/>
      <c r="D848" s="17">
        <f t="shared" ref="D848:M848" si="482">D847*D$9*D$7</f>
        <v>3.3991253954860086</v>
      </c>
      <c r="E848" s="17">
        <f t="shared" si="482"/>
        <v>0.10968938206831642</v>
      </c>
      <c r="F848" s="17">
        <f t="shared" si="482"/>
        <v>0.71392586479887288</v>
      </c>
      <c r="G848" s="17">
        <f t="shared" si="482"/>
        <v>4.4908158552327708E-2</v>
      </c>
      <c r="H848" s="17">
        <f t="shared" si="482"/>
        <v>1.4033131792267948E-2</v>
      </c>
      <c r="I848" s="17">
        <f t="shared" si="482"/>
        <v>1.9028044444820362E-3</v>
      </c>
      <c r="J848" s="17">
        <f t="shared" si="482"/>
        <v>1.6462093468703169</v>
      </c>
      <c r="K848" s="17">
        <f t="shared" si="482"/>
        <v>4.7791844132063702E-4</v>
      </c>
      <c r="L848" s="17">
        <f t="shared" si="482"/>
        <v>1.9422907520408563E-2</v>
      </c>
      <c r="M848" s="17">
        <f t="shared" si="482"/>
        <v>1.7046112760237588E-4</v>
      </c>
      <c r="N848" s="17"/>
      <c r="O848" s="17">
        <f>O847*O$9*O$7</f>
        <v>7.0059301809015113E-4</v>
      </c>
      <c r="P848" s="16">
        <f>SUM(D848:O848)</f>
        <v>5.950565964120015</v>
      </c>
      <c r="Q848" s="28" t="s">
        <v>564</v>
      </c>
      <c r="R848" s="27">
        <f>(2*Q849)/P848</f>
        <v>2.0166149022388984</v>
      </c>
      <c r="S848" s="18" t="s">
        <v>566</v>
      </c>
      <c r="U848" s="48"/>
    </row>
    <row r="849" spans="1:21" x14ac:dyDescent="0.2">
      <c r="B849" s="49" t="s">
        <v>428</v>
      </c>
      <c r="D849" s="52">
        <f t="shared" ref="D849:M849" si="483">$R848*D847*D$7</f>
        <v>1.7136817317789435</v>
      </c>
      <c r="E849" s="52">
        <f t="shared" si="483"/>
        <v>5.5300310624085774E-2</v>
      </c>
      <c r="F849" s="52">
        <f t="shared" si="483"/>
        <v>0.47990451268239998</v>
      </c>
      <c r="G849" s="52">
        <f t="shared" si="483"/>
        <v>3.0187487256243765E-2</v>
      </c>
      <c r="H849" s="52">
        <f t="shared" si="483"/>
        <v>1.4149711348685003E-2</v>
      </c>
      <c r="I849" s="52">
        <f t="shared" si="483"/>
        <v>1.9186118993944413E-3</v>
      </c>
      <c r="J849" s="52">
        <f t="shared" si="483"/>
        <v>1.6598851505518224</v>
      </c>
      <c r="K849" s="52">
        <f t="shared" si="483"/>
        <v>4.8188872541099156E-4</v>
      </c>
      <c r="L849" s="52">
        <f t="shared" si="483"/>
        <v>1.9584262375231941E-2</v>
      </c>
      <c r="M849" s="52">
        <f t="shared" si="483"/>
        <v>3.437544501753976E-4</v>
      </c>
      <c r="N849" s="52"/>
      <c r="O849" s="52">
        <f>$R848*O847*O$7</f>
        <v>2.82565264137025E-4</v>
      </c>
      <c r="P849" s="52">
        <f>SUM(D849:O849)</f>
        <v>3.9757199869565301</v>
      </c>
      <c r="Q849" s="27">
        <v>6</v>
      </c>
      <c r="R849" s="28" t="s">
        <v>567</v>
      </c>
    </row>
    <row r="850" spans="1:21" s="53" customFormat="1" x14ac:dyDescent="0.2">
      <c r="C850" s="54" t="s">
        <v>429</v>
      </c>
      <c r="D850" s="55">
        <f>J849/(SUM(H849:L849))</f>
        <v>0.97869454231648922</v>
      </c>
      <c r="F850" s="54" t="s">
        <v>441</v>
      </c>
      <c r="G850" s="55">
        <f>F849/(SUM(D849:G849))</f>
        <v>0.21056995243090657</v>
      </c>
      <c r="J850" s="54" t="s">
        <v>429</v>
      </c>
      <c r="K850" s="55">
        <f>L849/(SUM(H849:L849))</f>
        <v>1.1547190897853183E-2</v>
      </c>
      <c r="U850" s="56"/>
    </row>
    <row r="851" spans="1:21" s="37" customFormat="1" x14ac:dyDescent="0.2">
      <c r="A851" s="79"/>
      <c r="B851" s="42" t="s">
        <v>548</v>
      </c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12"/>
      <c r="O851" s="79"/>
      <c r="U851" s="38"/>
    </row>
    <row r="852" spans="1:21" s="37" customFormat="1" x14ac:dyDescent="0.2">
      <c r="A852" s="79" t="s">
        <v>39</v>
      </c>
      <c r="B852" s="80" t="s">
        <v>492</v>
      </c>
      <c r="C852" s="79">
        <v>100.7685</v>
      </c>
      <c r="D852" s="79">
        <v>42.752290000000002</v>
      </c>
      <c r="E852" s="79">
        <v>0.16194</v>
      </c>
      <c r="F852" s="79">
        <v>7.5999999999999998E-2</v>
      </c>
      <c r="G852" s="79">
        <v>0.13163</v>
      </c>
      <c r="H852" s="79">
        <v>1.2627600000000001</v>
      </c>
      <c r="I852" s="79">
        <v>6.157E-2</v>
      </c>
      <c r="J852" s="79">
        <v>56.144629999999999</v>
      </c>
      <c r="K852" s="79">
        <v>8.1999999999999998E-4</v>
      </c>
      <c r="L852" s="79">
        <v>0.16682</v>
      </c>
      <c r="M852" s="79">
        <v>1.004E-2</v>
      </c>
      <c r="N852" s="12"/>
      <c r="O852" s="79">
        <v>0</v>
      </c>
      <c r="U852" s="38"/>
    </row>
    <row r="853" spans="1:21" s="37" customFormat="1" x14ac:dyDescent="0.2">
      <c r="A853" s="79" t="s">
        <v>43</v>
      </c>
      <c r="B853" s="80" t="s">
        <v>494</v>
      </c>
      <c r="C853" s="79">
        <v>100.7851</v>
      </c>
      <c r="D853" s="79">
        <v>42.907730000000001</v>
      </c>
      <c r="E853" s="79">
        <v>9.332E-2</v>
      </c>
      <c r="F853" s="79">
        <v>2.4140000000000002E-2</v>
      </c>
      <c r="G853" s="79">
        <v>5.1810000000000002E-2</v>
      </c>
      <c r="H853" s="79">
        <v>1.6941200000000001</v>
      </c>
      <c r="I853" s="79">
        <v>0.11176</v>
      </c>
      <c r="J853" s="79">
        <v>55.707650000000001</v>
      </c>
      <c r="K853" s="79">
        <v>1.508E-2</v>
      </c>
      <c r="L853" s="79">
        <v>0.15684999999999999</v>
      </c>
      <c r="M853" s="79">
        <v>5.2500000000000003E-3</v>
      </c>
      <c r="N853" s="12"/>
      <c r="O853" s="79">
        <v>1.7350000000000001E-2</v>
      </c>
      <c r="U853" s="38"/>
    </row>
    <row r="854" spans="1:21" s="37" customFormat="1" x14ac:dyDescent="0.2">
      <c r="A854" s="79" t="s">
        <v>48</v>
      </c>
      <c r="B854" s="80" t="s">
        <v>496</v>
      </c>
      <c r="C854" s="79">
        <v>100.9598</v>
      </c>
      <c r="D854" s="79">
        <v>42.722940000000001</v>
      </c>
      <c r="E854" s="79">
        <v>0.13852999999999999</v>
      </c>
      <c r="F854" s="79">
        <v>7.1059999999999998E-2</v>
      </c>
      <c r="G854" s="79">
        <v>0.10604</v>
      </c>
      <c r="H854" s="79">
        <v>1.8085599999999999</v>
      </c>
      <c r="I854" s="79">
        <v>0.11395</v>
      </c>
      <c r="J854" s="79">
        <v>55.873150000000003</v>
      </c>
      <c r="K854" s="79">
        <v>0</v>
      </c>
      <c r="L854" s="79">
        <v>0.12559999999999999</v>
      </c>
      <c r="M854" s="79">
        <v>0</v>
      </c>
      <c r="N854" s="12"/>
      <c r="O854" s="79">
        <v>0</v>
      </c>
      <c r="U854" s="38"/>
    </row>
    <row r="855" spans="1:21" s="37" customFormat="1" x14ac:dyDescent="0.2">
      <c r="B855" s="40" t="s">
        <v>418</v>
      </c>
      <c r="C855" s="37">
        <f t="shared" ref="C855:M855" si="484">COUNT(C852:C854)</f>
        <v>3</v>
      </c>
      <c r="D855" s="37">
        <f t="shared" si="484"/>
        <v>3</v>
      </c>
      <c r="E855" s="37">
        <f t="shared" si="484"/>
        <v>3</v>
      </c>
      <c r="F855" s="37">
        <f t="shared" si="484"/>
        <v>3</v>
      </c>
      <c r="G855" s="37">
        <f t="shared" si="484"/>
        <v>3</v>
      </c>
      <c r="H855" s="37">
        <f t="shared" si="484"/>
        <v>3</v>
      </c>
      <c r="I855" s="37">
        <f t="shared" si="484"/>
        <v>3</v>
      </c>
      <c r="J855" s="37">
        <f t="shared" si="484"/>
        <v>3</v>
      </c>
      <c r="K855" s="37">
        <f t="shared" si="484"/>
        <v>3</v>
      </c>
      <c r="L855" s="37">
        <f t="shared" si="484"/>
        <v>3</v>
      </c>
      <c r="M855" s="37">
        <f t="shared" si="484"/>
        <v>3</v>
      </c>
      <c r="O855" s="37">
        <f>COUNT(O852:O854)</f>
        <v>3</v>
      </c>
      <c r="U855" s="38"/>
    </row>
    <row r="856" spans="1:21" s="37" customFormat="1" x14ac:dyDescent="0.2">
      <c r="B856" s="40" t="s">
        <v>419</v>
      </c>
      <c r="C856" s="39">
        <f t="shared" ref="C856:M856" si="485">AVERAGE(C852:C854)</f>
        <v>100.83780000000002</v>
      </c>
      <c r="D856" s="39">
        <f t="shared" si="485"/>
        <v>42.794319999999999</v>
      </c>
      <c r="E856" s="39">
        <f t="shared" si="485"/>
        <v>0.13126333333333332</v>
      </c>
      <c r="F856" s="39">
        <f t="shared" si="485"/>
        <v>5.7066666666666675E-2</v>
      </c>
      <c r="G856" s="39">
        <f t="shared" si="485"/>
        <v>9.649333333333332E-2</v>
      </c>
      <c r="H856" s="41">
        <f t="shared" si="485"/>
        <v>1.5884799999999999</v>
      </c>
      <c r="I856" s="39">
        <f t="shared" si="485"/>
        <v>9.5759999999999998E-2</v>
      </c>
      <c r="J856" s="39">
        <f t="shared" si="485"/>
        <v>55.908476666666672</v>
      </c>
      <c r="K856" s="39">
        <f t="shared" si="485"/>
        <v>5.3E-3</v>
      </c>
      <c r="L856" s="39">
        <f t="shared" si="485"/>
        <v>0.14975666666666668</v>
      </c>
      <c r="M856" s="39">
        <f t="shared" si="485"/>
        <v>5.0966666666666669E-3</v>
      </c>
      <c r="N856" s="39"/>
      <c r="O856" s="39">
        <f>AVERAGE(O852:O854)</f>
        <v>5.7833333333333339E-3</v>
      </c>
      <c r="U856" s="38"/>
    </row>
    <row r="857" spans="1:21" s="37" customFormat="1" x14ac:dyDescent="0.2">
      <c r="B857" s="40" t="s">
        <v>787</v>
      </c>
      <c r="C857" s="39">
        <f t="shared" ref="C857:M857" si="486">STDEV(C852:C854)</f>
        <v>0.10598061143435601</v>
      </c>
      <c r="D857" s="39">
        <f t="shared" si="486"/>
        <v>9.9306226894389227E-2</v>
      </c>
      <c r="E857" s="39">
        <f t="shared" si="486"/>
        <v>3.4882365649900125E-2</v>
      </c>
      <c r="F857" s="39">
        <f t="shared" si="486"/>
        <v>2.8622105676091199E-2</v>
      </c>
      <c r="G857" s="39">
        <f t="shared" si="486"/>
        <v>4.0757358026905208E-2</v>
      </c>
      <c r="H857" s="39">
        <f t="shared" si="486"/>
        <v>0.28782680069791977</v>
      </c>
      <c r="I857" s="39">
        <f t="shared" si="486"/>
        <v>2.9629649002308495E-2</v>
      </c>
      <c r="J857" s="39">
        <f t="shared" si="486"/>
        <v>0.22062153143637839</v>
      </c>
      <c r="K857" s="39">
        <f t="shared" si="486"/>
        <v>8.4796462190353198E-3</v>
      </c>
      <c r="L857" s="39">
        <f t="shared" si="486"/>
        <v>2.1506013887592712E-2</v>
      </c>
      <c r="M857" s="39">
        <f t="shared" si="486"/>
        <v>5.0217560009754893E-3</v>
      </c>
      <c r="N857" s="39"/>
      <c r="O857" s="39">
        <f>STDEV(O852:O854)</f>
        <v>1.0017027170440007E-2</v>
      </c>
      <c r="U857" s="38"/>
    </row>
    <row r="858" spans="1:21" x14ac:dyDescent="0.2">
      <c r="B858" s="49" t="s">
        <v>563</v>
      </c>
      <c r="C858" s="16"/>
      <c r="D858" s="16">
        <f>D856/D$11</f>
        <v>0.71223797231556329</v>
      </c>
      <c r="E858" s="16">
        <f t="shared" ref="E858:M858" si="487">E856/E$11</f>
        <v>1.642869897086481E-3</v>
      </c>
      <c r="F858" s="16">
        <f t="shared" si="487"/>
        <v>5.5968958673985542E-4</v>
      </c>
      <c r="G858" s="16">
        <f t="shared" si="487"/>
        <v>6.3486549352085404E-4</v>
      </c>
      <c r="H858" s="16">
        <f t="shared" si="487"/>
        <v>2.2109388918581861E-2</v>
      </c>
      <c r="I858" s="16">
        <f t="shared" si="487"/>
        <v>1.3499226078204163E-3</v>
      </c>
      <c r="J858" s="16">
        <f t="shared" si="487"/>
        <v>1.3871556620782513</v>
      </c>
      <c r="K858" s="16">
        <f t="shared" si="487"/>
        <v>7.094154149277065E-5</v>
      </c>
      <c r="L858" s="16">
        <f t="shared" si="487"/>
        <v>2.6704398882061268E-3</v>
      </c>
      <c r="M858" s="16">
        <f t="shared" si="487"/>
        <v>8.2232233508134644E-5</v>
      </c>
      <c r="N858" s="16"/>
      <c r="O858" s="16">
        <f>SUM(D858:N858)</f>
        <v>2.128513984560771</v>
      </c>
      <c r="Q858" s="28" t="s">
        <v>564</v>
      </c>
      <c r="U858" s="48"/>
    </row>
    <row r="859" spans="1:21" x14ac:dyDescent="0.2">
      <c r="B859" s="49" t="s">
        <v>565</v>
      </c>
      <c r="C859" s="16"/>
      <c r="D859" s="17">
        <f t="shared" ref="D859:M859" si="488">D858*D$9*D$7</f>
        <v>2.8489518892622532</v>
      </c>
      <c r="E859" s="17">
        <f t="shared" si="488"/>
        <v>6.5714795883459239E-3</v>
      </c>
      <c r="F859" s="17">
        <f t="shared" si="488"/>
        <v>3.3581375204391325E-3</v>
      </c>
      <c r="G859" s="17">
        <f t="shared" si="488"/>
        <v>3.8091929611251242E-3</v>
      </c>
      <c r="H859" s="17">
        <f t="shared" si="488"/>
        <v>4.4218777837163721E-2</v>
      </c>
      <c r="I859" s="17">
        <f t="shared" si="488"/>
        <v>2.6998452156408326E-3</v>
      </c>
      <c r="J859" s="17">
        <f t="shared" si="488"/>
        <v>2.7743113241565025</v>
      </c>
      <c r="K859" s="17">
        <f t="shared" si="488"/>
        <v>1.418830829855413E-4</v>
      </c>
      <c r="L859" s="17">
        <f t="shared" si="488"/>
        <v>5.3408797764122537E-3</v>
      </c>
      <c r="M859" s="17">
        <f t="shared" si="488"/>
        <v>1.6446446701626929E-4</v>
      </c>
      <c r="N859" s="17"/>
      <c r="O859" s="16">
        <f>SUM(D859:N859)</f>
        <v>5.689567873867885</v>
      </c>
      <c r="Q859" s="28" t="s">
        <v>564</v>
      </c>
      <c r="R859" s="27">
        <f>(2*Q860)/O859</f>
        <v>1.4060821801149259</v>
      </c>
      <c r="S859" s="18" t="s">
        <v>566</v>
      </c>
      <c r="U859" s="48"/>
    </row>
    <row r="860" spans="1:21" x14ac:dyDescent="0.2">
      <c r="B860" s="49" t="s">
        <v>428</v>
      </c>
      <c r="D860" s="52">
        <f t="shared" ref="D860:M860" si="489">$R859*D858*D$7</f>
        <v>1.0014651208741014</v>
      </c>
      <c r="E860" s="52">
        <f t="shared" si="489"/>
        <v>2.3100100865405433E-3</v>
      </c>
      <c r="F860" s="52">
        <f t="shared" si="489"/>
        <v>1.5739391086215958E-3</v>
      </c>
      <c r="G860" s="52">
        <f t="shared" si="489"/>
        <v>1.7853461144190816E-3</v>
      </c>
      <c r="H860" s="52">
        <f t="shared" si="489"/>
        <v>3.1087617771648368E-2</v>
      </c>
      <c r="I860" s="52">
        <f t="shared" si="489"/>
        <v>1.8981021233905571E-3</v>
      </c>
      <c r="J860" s="52">
        <f t="shared" si="489"/>
        <v>1.950454857493751</v>
      </c>
      <c r="K860" s="52">
        <f t="shared" si="489"/>
        <v>9.9749637322868426E-5</v>
      </c>
      <c r="L860" s="52">
        <f t="shared" si="489"/>
        <v>3.75485793987473E-3</v>
      </c>
      <c r="M860" s="52">
        <f t="shared" si="489"/>
        <v>2.3125055633367524E-4</v>
      </c>
      <c r="N860" s="52"/>
      <c r="O860" s="52">
        <f>SUM(D860:N860)</f>
        <v>2.994660851706004</v>
      </c>
      <c r="Q860" s="27">
        <v>4</v>
      </c>
      <c r="R860" s="28" t="s">
        <v>567</v>
      </c>
    </row>
    <row r="861" spans="1:21" s="53" customFormat="1" x14ac:dyDescent="0.2">
      <c r="C861" s="54" t="s">
        <v>429</v>
      </c>
      <c r="D861" s="62">
        <f>J860/(SUM(H860:L860))</f>
        <v>0.98146207581493883</v>
      </c>
      <c r="U861" s="56"/>
    </row>
    <row r="862" spans="1:21" s="37" customFormat="1" x14ac:dyDescent="0.2">
      <c r="A862" s="36"/>
      <c r="B862" s="42" t="s">
        <v>580</v>
      </c>
      <c r="C862" s="46" t="s">
        <v>414</v>
      </c>
      <c r="D862" s="46" t="s">
        <v>4</v>
      </c>
      <c r="E862" s="46" t="s">
        <v>7</v>
      </c>
      <c r="F862" s="46" t="s">
        <v>3</v>
      </c>
      <c r="G862" s="46" t="s">
        <v>8</v>
      </c>
      <c r="H862" s="46" t="s">
        <v>10</v>
      </c>
      <c r="I862" s="46" t="s">
        <v>9</v>
      </c>
      <c r="J862" s="46" t="s">
        <v>2</v>
      </c>
      <c r="K862" s="46" t="s">
        <v>11</v>
      </c>
      <c r="L862" s="46" t="s">
        <v>6</v>
      </c>
      <c r="M862" s="46" t="s">
        <v>1</v>
      </c>
      <c r="N862" s="46" t="s">
        <v>5</v>
      </c>
      <c r="O862" s="46" t="s">
        <v>485</v>
      </c>
      <c r="P862" s="46" t="s">
        <v>12</v>
      </c>
      <c r="Q862" s="46" t="s">
        <v>13</v>
      </c>
      <c r="R862" s="46" t="s">
        <v>14</v>
      </c>
      <c r="S862" s="46" t="s">
        <v>15</v>
      </c>
      <c r="T862" s="46" t="s">
        <v>21</v>
      </c>
      <c r="U862" s="47" t="s">
        <v>22</v>
      </c>
    </row>
    <row r="863" spans="1:21" s="37" customFormat="1" x14ac:dyDescent="0.2">
      <c r="A863" s="79" t="s">
        <v>53</v>
      </c>
      <c r="B863" s="80" t="s">
        <v>498</v>
      </c>
      <c r="C863" s="79">
        <v>100.312</v>
      </c>
      <c r="D863" s="79">
        <v>43.342869999999998</v>
      </c>
      <c r="E863" s="79">
        <v>8.8900000000000003E-3</v>
      </c>
      <c r="F863" s="79">
        <v>36.51746</v>
      </c>
      <c r="G863" s="79">
        <v>4.018E-2</v>
      </c>
      <c r="H863" s="79">
        <v>0.18679999999999999</v>
      </c>
      <c r="I863" s="79">
        <v>1.2699999999999999E-2</v>
      </c>
      <c r="J863" s="79">
        <v>0.20637</v>
      </c>
      <c r="K863" s="79">
        <v>0</v>
      </c>
      <c r="L863" s="79">
        <v>19.76925</v>
      </c>
      <c r="M863" s="79">
        <v>0.22406000000000001</v>
      </c>
      <c r="N863" s="12"/>
      <c r="O863" s="79">
        <v>3.4499999999999999E-3</v>
      </c>
      <c r="U863" s="38"/>
    </row>
    <row r="864" spans="1:21" s="37" customFormat="1" x14ac:dyDescent="0.2">
      <c r="A864" s="79" t="s">
        <v>59</v>
      </c>
      <c r="B864" s="80" t="s">
        <v>500</v>
      </c>
      <c r="C864" s="79">
        <v>99.770910000000001</v>
      </c>
      <c r="D864" s="79">
        <v>43.80545</v>
      </c>
      <c r="E864" s="79">
        <v>4.2840000000000003E-2</v>
      </c>
      <c r="F864" s="79">
        <v>34.758719999999997</v>
      </c>
      <c r="G864" s="79">
        <v>1.9429999999999999E-2</v>
      </c>
      <c r="H864" s="82">
        <v>0.56142000000000003</v>
      </c>
      <c r="I864" s="79">
        <v>1.455E-2</v>
      </c>
      <c r="J864" s="82">
        <v>2.0498599999999998</v>
      </c>
      <c r="K864" s="79">
        <v>0</v>
      </c>
      <c r="L864" s="79">
        <v>18.021979999999999</v>
      </c>
      <c r="M864" s="79">
        <v>0.48692999999999997</v>
      </c>
      <c r="N864" s="12"/>
      <c r="O864" s="79">
        <v>9.7400000000000004E-3</v>
      </c>
      <c r="U864" s="38"/>
    </row>
    <row r="865" spans="1:21" s="37" customFormat="1" x14ac:dyDescent="0.2">
      <c r="A865" s="79" t="s">
        <v>65</v>
      </c>
      <c r="B865" s="80" t="s">
        <v>502</v>
      </c>
      <c r="C865" s="79">
        <v>99.654380000000003</v>
      </c>
      <c r="D865" s="79">
        <v>44.541670000000003</v>
      </c>
      <c r="E865" s="79">
        <v>1.4120000000000001E-2</v>
      </c>
      <c r="F865" s="79">
        <v>35.61365</v>
      </c>
      <c r="G865" s="79">
        <v>3.5580000000000001E-2</v>
      </c>
      <c r="H865" s="79">
        <v>0.23977999999999999</v>
      </c>
      <c r="I865" s="79">
        <v>0</v>
      </c>
      <c r="J865" s="79">
        <v>0.23998</v>
      </c>
      <c r="K865" s="79">
        <v>3.517E-2</v>
      </c>
      <c r="L865" s="79">
        <v>18.083590000000001</v>
      </c>
      <c r="M865" s="79">
        <v>0.85085</v>
      </c>
      <c r="N865" s="12"/>
      <c r="O865" s="79">
        <v>0</v>
      </c>
      <c r="U865" s="38"/>
    </row>
    <row r="866" spans="1:21" s="37" customFormat="1" x14ac:dyDescent="0.2">
      <c r="A866" s="79" t="s">
        <v>73</v>
      </c>
      <c r="B866" s="80" t="s">
        <v>504</v>
      </c>
      <c r="C866" s="79">
        <v>99.803709999999995</v>
      </c>
      <c r="D866" s="79">
        <v>44.089770000000001</v>
      </c>
      <c r="E866" s="79">
        <v>3.7299999999999998E-3</v>
      </c>
      <c r="F866" s="79">
        <v>35.804450000000003</v>
      </c>
      <c r="G866" s="79">
        <v>0</v>
      </c>
      <c r="H866" s="79">
        <v>7.6289999999999997E-2</v>
      </c>
      <c r="I866" s="79">
        <v>0</v>
      </c>
      <c r="J866" s="79">
        <v>0.37567</v>
      </c>
      <c r="K866" s="79">
        <v>3.3459999999999997E-2</v>
      </c>
      <c r="L866" s="79">
        <v>18.882200000000001</v>
      </c>
      <c r="M866" s="79">
        <v>0.53039999999999998</v>
      </c>
      <c r="N866" s="12"/>
      <c r="O866" s="79">
        <v>7.7400000000000004E-3</v>
      </c>
      <c r="U866" s="38"/>
    </row>
    <row r="867" spans="1:21" s="37" customFormat="1" x14ac:dyDescent="0.2">
      <c r="A867" s="79" t="s">
        <v>103</v>
      </c>
      <c r="B867" s="80" t="s">
        <v>514</v>
      </c>
      <c r="C867" s="79">
        <v>100.0894</v>
      </c>
      <c r="D867" s="79">
        <v>45.041319999999999</v>
      </c>
      <c r="E867" s="79">
        <v>3.5639999999999998E-2</v>
      </c>
      <c r="F867" s="79">
        <v>34.962530000000001</v>
      </c>
      <c r="G867" s="79">
        <v>6.4759999999999998E-2</v>
      </c>
      <c r="H867" s="79">
        <v>0.18817</v>
      </c>
      <c r="I867" s="79">
        <v>2.1299999999999999E-3</v>
      </c>
      <c r="J867" s="79">
        <v>0.23352999999999999</v>
      </c>
      <c r="K867" s="79">
        <v>0</v>
      </c>
      <c r="L867" s="79">
        <v>18.569980000000001</v>
      </c>
      <c r="M867" s="79">
        <v>0.99133000000000004</v>
      </c>
      <c r="N867" s="12"/>
      <c r="O867" s="79">
        <v>0</v>
      </c>
      <c r="U867" s="38"/>
    </row>
    <row r="868" spans="1:21" s="37" customFormat="1" x14ac:dyDescent="0.2">
      <c r="B868" s="40" t="s">
        <v>418</v>
      </c>
      <c r="C868" s="37">
        <f>COUNT(C863:C867)</f>
        <v>5</v>
      </c>
      <c r="D868" s="37">
        <f t="shared" ref="D868:M868" si="490">COUNT(D863:D867)</f>
        <v>5</v>
      </c>
      <c r="E868" s="37">
        <f t="shared" si="490"/>
        <v>5</v>
      </c>
      <c r="F868" s="37">
        <f t="shared" si="490"/>
        <v>5</v>
      </c>
      <c r="G868" s="37">
        <f t="shared" si="490"/>
        <v>5</v>
      </c>
      <c r="H868" s="37">
        <f t="shared" si="490"/>
        <v>5</v>
      </c>
      <c r="I868" s="37">
        <f t="shared" si="490"/>
        <v>5</v>
      </c>
      <c r="J868" s="37">
        <f t="shared" si="490"/>
        <v>5</v>
      </c>
      <c r="K868" s="37">
        <f t="shared" si="490"/>
        <v>5</v>
      </c>
      <c r="L868" s="37">
        <f t="shared" si="490"/>
        <v>5</v>
      </c>
      <c r="M868" s="37">
        <f t="shared" si="490"/>
        <v>5</v>
      </c>
      <c r="O868" s="37">
        <f>COUNT(O863:O867)</f>
        <v>5</v>
      </c>
      <c r="U868" s="38"/>
    </row>
    <row r="869" spans="1:21" s="37" customFormat="1" x14ac:dyDescent="0.2">
      <c r="B869" s="40" t="s">
        <v>419</v>
      </c>
      <c r="C869" s="39">
        <f>AVERAGE(C863:C867)</f>
        <v>99.926080000000013</v>
      </c>
      <c r="D869" s="39">
        <f t="shared" ref="D869:M869" si="491">AVERAGE(D863:D867)</f>
        <v>44.164215999999996</v>
      </c>
      <c r="E869" s="39">
        <f t="shared" si="491"/>
        <v>2.1044E-2</v>
      </c>
      <c r="F869" s="39">
        <f t="shared" si="491"/>
        <v>35.531362000000001</v>
      </c>
      <c r="G869" s="39">
        <f t="shared" si="491"/>
        <v>3.1989999999999998E-2</v>
      </c>
      <c r="H869" s="39">
        <f t="shared" si="491"/>
        <v>0.25049199999999999</v>
      </c>
      <c r="I869" s="39">
        <f t="shared" si="491"/>
        <v>5.8760000000000001E-3</v>
      </c>
      <c r="J869" s="39">
        <f t="shared" si="491"/>
        <v>0.62108200000000002</v>
      </c>
      <c r="K869" s="39">
        <f t="shared" si="491"/>
        <v>1.3725999999999999E-2</v>
      </c>
      <c r="L869" s="39">
        <f t="shared" si="491"/>
        <v>18.665399999999998</v>
      </c>
      <c r="M869" s="39">
        <f t="shared" si="491"/>
        <v>0.6167140000000001</v>
      </c>
      <c r="N869" s="39"/>
      <c r="O869" s="43">
        <f>AVERAGE(O863:O867)</f>
        <v>4.1860000000000005E-3</v>
      </c>
      <c r="U869" s="38"/>
    </row>
    <row r="870" spans="1:21" s="37" customFormat="1" x14ac:dyDescent="0.2">
      <c r="B870" s="40" t="s">
        <v>787</v>
      </c>
      <c r="C870" s="39">
        <f t="shared" ref="C870:M870" si="492">STDEV(C863:C867)</f>
        <v>0.26855199896854082</v>
      </c>
      <c r="D870" s="39">
        <f t="shared" si="492"/>
        <v>0.65586725987809524</v>
      </c>
      <c r="E870" s="39">
        <f t="shared" si="492"/>
        <v>1.7201343842851342E-2</v>
      </c>
      <c r="F870" s="39">
        <f t="shared" si="492"/>
        <v>0.70254593100380358</v>
      </c>
      <c r="G870" s="39">
        <f t="shared" si="492"/>
        <v>2.4160664312058974E-2</v>
      </c>
      <c r="H870" s="39">
        <f t="shared" si="492"/>
        <v>0.1837648004107425</v>
      </c>
      <c r="I870" s="39">
        <f t="shared" si="492"/>
        <v>7.1570336033862526E-3</v>
      </c>
      <c r="J870" s="39">
        <f t="shared" si="492"/>
        <v>0.80141358752519276</v>
      </c>
      <c r="K870" s="39">
        <f t="shared" si="492"/>
        <v>1.8804820658543914E-2</v>
      </c>
      <c r="L870" s="39">
        <f t="shared" si="492"/>
        <v>0.71187853798945211</v>
      </c>
      <c r="M870" s="39">
        <f t="shared" si="492"/>
        <v>0.30562557604035673</v>
      </c>
      <c r="N870" s="39"/>
      <c r="O870" s="43">
        <f>STDEV(O863:O867)</f>
        <v>4.4459172281993741E-3</v>
      </c>
      <c r="U870" s="38"/>
    </row>
    <row r="871" spans="1:21" s="37" customFormat="1" x14ac:dyDescent="0.2">
      <c r="A871" s="79"/>
      <c r="B871" s="42" t="s">
        <v>549</v>
      </c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12"/>
      <c r="O871" s="79"/>
      <c r="U871" s="38"/>
    </row>
    <row r="872" spans="1:21" s="37" customFormat="1" x14ac:dyDescent="0.2">
      <c r="A872" s="79" t="s">
        <v>87</v>
      </c>
      <c r="B872" s="80" t="s">
        <v>508</v>
      </c>
      <c r="C872" s="79">
        <v>100.4913</v>
      </c>
      <c r="D872" s="79">
        <v>0.34092</v>
      </c>
      <c r="E872" s="79">
        <v>0.18043000000000001</v>
      </c>
      <c r="F872" s="79">
        <v>71.444710000000001</v>
      </c>
      <c r="G872" s="79">
        <v>0.82108999999999999</v>
      </c>
      <c r="H872" s="79">
        <v>1.7186600000000001</v>
      </c>
      <c r="I872" s="79">
        <v>2.9350000000000001E-2</v>
      </c>
      <c r="J872" s="79">
        <v>25.815809999999999</v>
      </c>
      <c r="K872" s="79">
        <v>0</v>
      </c>
      <c r="L872" s="79">
        <v>0.13225000000000001</v>
      </c>
      <c r="M872" s="79">
        <v>8.0599999999999995E-3</v>
      </c>
      <c r="N872" s="12"/>
      <c r="O872" s="79">
        <v>0</v>
      </c>
      <c r="U872" s="38"/>
    </row>
    <row r="873" spans="1:21" s="37" customFormat="1" x14ac:dyDescent="0.2">
      <c r="A873" s="79" t="s">
        <v>97</v>
      </c>
      <c r="B873" s="80" t="s">
        <v>512</v>
      </c>
      <c r="C873" s="79">
        <v>101.2953</v>
      </c>
      <c r="D873" s="79">
        <v>0.38163000000000002</v>
      </c>
      <c r="E873" s="79">
        <v>0.44423000000000001</v>
      </c>
      <c r="F873" s="79">
        <v>69.022900000000007</v>
      </c>
      <c r="G873" s="79">
        <v>2.03722</v>
      </c>
      <c r="H873" s="79">
        <v>5.0870499999999996</v>
      </c>
      <c r="I873" s="79">
        <v>9.5670000000000005E-2</v>
      </c>
      <c r="J873" s="79">
        <v>24.161239999999999</v>
      </c>
      <c r="K873" s="79">
        <v>0</v>
      </c>
      <c r="L873" s="79">
        <v>5.2900000000000003E-2</v>
      </c>
      <c r="M873" s="79">
        <v>1.2529999999999999E-2</v>
      </c>
      <c r="N873" s="12"/>
      <c r="O873" s="79">
        <v>0</v>
      </c>
      <c r="U873" s="38"/>
    </row>
    <row r="874" spans="1:21" s="37" customFormat="1" x14ac:dyDescent="0.2">
      <c r="A874" s="79" t="s">
        <v>108</v>
      </c>
      <c r="B874" s="80" t="s">
        <v>516</v>
      </c>
      <c r="C874" s="79">
        <v>101.0125</v>
      </c>
      <c r="D874" s="82">
        <v>2.1662400000000002</v>
      </c>
      <c r="E874" s="79">
        <v>0.30470999999999998</v>
      </c>
      <c r="F874" s="79">
        <v>68.886750000000006</v>
      </c>
      <c r="G874" s="79">
        <v>1.35846</v>
      </c>
      <c r="H874" s="79">
        <v>0.6673</v>
      </c>
      <c r="I874" s="79">
        <v>5.5030000000000003E-2</v>
      </c>
      <c r="J874" s="79">
        <v>27.490110000000001</v>
      </c>
      <c r="K874" s="79">
        <v>0</v>
      </c>
      <c r="L874" s="79">
        <v>5.1540000000000002E-2</v>
      </c>
      <c r="M874" s="79">
        <v>2.4539999999999999E-2</v>
      </c>
      <c r="N874" s="12"/>
      <c r="O874" s="79">
        <v>7.8300000000000002E-3</v>
      </c>
      <c r="U874" s="38"/>
    </row>
    <row r="875" spans="1:21" s="37" customFormat="1" x14ac:dyDescent="0.2">
      <c r="B875" s="40" t="s">
        <v>418</v>
      </c>
      <c r="C875" s="37">
        <f t="shared" ref="C875:M875" si="493">COUNT(C872:C874)</f>
        <v>3</v>
      </c>
      <c r="D875" s="37">
        <f t="shared" si="493"/>
        <v>3</v>
      </c>
      <c r="E875" s="37">
        <f t="shared" si="493"/>
        <v>3</v>
      </c>
      <c r="F875" s="37">
        <f t="shared" si="493"/>
        <v>3</v>
      </c>
      <c r="G875" s="37">
        <f t="shared" si="493"/>
        <v>3</v>
      </c>
      <c r="H875" s="37">
        <f t="shared" si="493"/>
        <v>3</v>
      </c>
      <c r="I875" s="37">
        <f t="shared" si="493"/>
        <v>3</v>
      </c>
      <c r="J875" s="37">
        <f t="shared" si="493"/>
        <v>3</v>
      </c>
      <c r="K875" s="37">
        <f t="shared" si="493"/>
        <v>3</v>
      </c>
      <c r="L875" s="37">
        <f t="shared" si="493"/>
        <v>3</v>
      </c>
      <c r="M875" s="37">
        <f t="shared" si="493"/>
        <v>3</v>
      </c>
      <c r="O875" s="37">
        <f>COUNT(O872:O874)</f>
        <v>3</v>
      </c>
      <c r="U875" s="38"/>
    </row>
    <row r="876" spans="1:21" s="37" customFormat="1" x14ac:dyDescent="0.2">
      <c r="B876" s="40" t="s">
        <v>419</v>
      </c>
      <c r="C876" s="39">
        <f t="shared" ref="C876:M876" si="494">AVERAGE(C872:C874)</f>
        <v>100.93303333333334</v>
      </c>
      <c r="D876" s="39">
        <f t="shared" si="494"/>
        <v>0.96293000000000006</v>
      </c>
      <c r="E876" s="39">
        <f t="shared" si="494"/>
        <v>0.30979000000000001</v>
      </c>
      <c r="F876" s="39">
        <f t="shared" si="494"/>
        <v>69.784786666666676</v>
      </c>
      <c r="G876" s="39">
        <f t="shared" si="494"/>
        <v>1.4055900000000001</v>
      </c>
      <c r="H876" s="39">
        <f t="shared" si="494"/>
        <v>2.491003333333333</v>
      </c>
      <c r="I876" s="39">
        <f t="shared" si="494"/>
        <v>6.001666666666667E-2</v>
      </c>
      <c r="J876" s="39">
        <f t="shared" si="494"/>
        <v>25.82238666666667</v>
      </c>
      <c r="K876" s="39">
        <f t="shared" si="494"/>
        <v>0</v>
      </c>
      <c r="L876" s="39">
        <f t="shared" si="494"/>
        <v>7.889666666666667E-2</v>
      </c>
      <c r="M876" s="39">
        <f t="shared" si="494"/>
        <v>1.5043333333333332E-2</v>
      </c>
      <c r="N876" s="39"/>
      <c r="O876" s="39">
        <f>AVERAGE(O872:O874)</f>
        <v>2.6099999999999999E-3</v>
      </c>
      <c r="U876" s="38"/>
    </row>
    <row r="877" spans="1:21" s="37" customFormat="1" x14ac:dyDescent="0.2">
      <c r="B877" s="40" t="s">
        <v>787</v>
      </c>
      <c r="C877" s="39">
        <f t="shared" ref="C877:M877" si="495">STDEV(C872:C874)</f>
        <v>0.40784827244127769</v>
      </c>
      <c r="D877" s="39">
        <f t="shared" si="495"/>
        <v>1.0422958040306984</v>
      </c>
      <c r="E877" s="39">
        <f t="shared" si="495"/>
        <v>0.13197334882467754</v>
      </c>
      <c r="F877" s="39">
        <f t="shared" si="495"/>
        <v>1.4391467298483929</v>
      </c>
      <c r="G877" s="39">
        <f t="shared" si="495"/>
        <v>0.60943332030665975</v>
      </c>
      <c r="H877" s="39">
        <f t="shared" si="495"/>
        <v>2.3088813707146874</v>
      </c>
      <c r="I877" s="39">
        <f t="shared" si="495"/>
        <v>3.34400318979114E-2</v>
      </c>
      <c r="J877" s="39">
        <f t="shared" si="495"/>
        <v>1.6644447448423563</v>
      </c>
      <c r="K877" s="39">
        <f t="shared" si="495"/>
        <v>0</v>
      </c>
      <c r="L877" s="39">
        <f t="shared" si="495"/>
        <v>4.6210345522765053E-2</v>
      </c>
      <c r="M877" s="39">
        <f t="shared" si="495"/>
        <v>8.52263065803824E-3</v>
      </c>
      <c r="N877" s="39"/>
      <c r="O877" s="39">
        <f>STDEV(O872:O874)</f>
        <v>4.5206526077547693E-3</v>
      </c>
      <c r="U877" s="38"/>
    </row>
    <row r="878" spans="1:21" x14ac:dyDescent="0.2">
      <c r="B878" s="49" t="s">
        <v>563</v>
      </c>
      <c r="C878" s="16"/>
      <c r="D878" s="16">
        <f>D876/D$11</f>
        <v>1.6026316358849151E-2</v>
      </c>
      <c r="E878" s="16">
        <f t="shared" ref="E878:M878" si="496">E876/E$11</f>
        <v>3.8772797588950024E-3</v>
      </c>
      <c r="F878" s="16">
        <f t="shared" si="496"/>
        <v>0.68442438802912919</v>
      </c>
      <c r="G878" s="16">
        <f t="shared" si="496"/>
        <v>9.2478988776907977E-3</v>
      </c>
      <c r="H878" s="16">
        <f t="shared" si="496"/>
        <v>3.4671233817328811E-2</v>
      </c>
      <c r="I878" s="16">
        <f t="shared" si="496"/>
        <v>8.4605111924974236E-4</v>
      </c>
      <c r="J878" s="16">
        <f t="shared" si="496"/>
        <v>0.64068406096274033</v>
      </c>
      <c r="K878" s="16">
        <f t="shared" si="496"/>
        <v>0</v>
      </c>
      <c r="L878" s="16">
        <f t="shared" si="496"/>
        <v>1.4068743008424961E-3</v>
      </c>
      <c r="M878" s="16">
        <f t="shared" si="496"/>
        <v>2.4271685403676364E-4</v>
      </c>
      <c r="N878" s="16"/>
      <c r="O878" s="16">
        <f>SUM(D878:N878)</f>
        <v>1.3914268200787623</v>
      </c>
      <c r="Q878" s="28" t="s">
        <v>564</v>
      </c>
      <c r="U878" s="48"/>
    </row>
    <row r="879" spans="1:21" x14ac:dyDescent="0.2">
      <c r="B879" s="49" t="s">
        <v>565</v>
      </c>
      <c r="C879" s="16"/>
      <c r="D879" s="17">
        <f t="shared" ref="D879:M879" si="497">D878*D$9*D$7</f>
        <v>6.4105265435396602E-2</v>
      </c>
      <c r="E879" s="17">
        <f t="shared" si="497"/>
        <v>1.5509119035580009E-2</v>
      </c>
      <c r="F879" s="17">
        <f t="shared" si="497"/>
        <v>4.1065463281747752</v>
      </c>
      <c r="G879" s="17">
        <f t="shared" si="497"/>
        <v>5.5487393266144783E-2</v>
      </c>
      <c r="H879" s="17">
        <f t="shared" si="497"/>
        <v>6.9342467634657623E-2</v>
      </c>
      <c r="I879" s="17">
        <f t="shared" si="497"/>
        <v>1.6921022384994847E-3</v>
      </c>
      <c r="J879" s="17">
        <f t="shared" si="497"/>
        <v>1.2813681219254807</v>
      </c>
      <c r="K879" s="17">
        <f t="shared" si="497"/>
        <v>0</v>
      </c>
      <c r="L879" s="17">
        <f t="shared" si="497"/>
        <v>2.8137486016849922E-3</v>
      </c>
      <c r="M879" s="17">
        <f t="shared" si="497"/>
        <v>4.8543370807352729E-4</v>
      </c>
      <c r="N879" s="17"/>
      <c r="O879" s="16">
        <f>SUM(D879:N879)</f>
        <v>5.5973499800202928</v>
      </c>
      <c r="Q879" s="28" t="s">
        <v>564</v>
      </c>
      <c r="R879" s="27">
        <f>(2*Q880)/O879</f>
        <v>1.4292477741352518</v>
      </c>
      <c r="S879" s="18" t="s">
        <v>566</v>
      </c>
      <c r="U879" s="48"/>
    </row>
    <row r="880" spans="1:21" x14ac:dyDescent="0.2">
      <c r="B880" s="49" t="s">
        <v>428</v>
      </c>
      <c r="D880" s="52">
        <f t="shared" ref="D880:M880" si="498">$R879*D878*D$7</f>
        <v>2.2905576983472523E-2</v>
      </c>
      <c r="E880" s="52">
        <f t="shared" si="498"/>
        <v>5.541593465100348E-3</v>
      </c>
      <c r="F880" s="52">
        <f t="shared" si="498"/>
        <v>1.9564240663090295</v>
      </c>
      <c r="G880" s="52">
        <f t="shared" si="498"/>
        <v>2.6435077772734933E-2</v>
      </c>
      <c r="H880" s="52">
        <f t="shared" si="498"/>
        <v>4.9553783759940073E-2</v>
      </c>
      <c r="I880" s="52">
        <f t="shared" si="498"/>
        <v>1.2092166789923328E-3</v>
      </c>
      <c r="J880" s="52">
        <f t="shared" si="498"/>
        <v>0.91569626805493065</v>
      </c>
      <c r="K880" s="52">
        <f t="shared" si="498"/>
        <v>0</v>
      </c>
      <c r="L880" s="52">
        <f t="shared" si="498"/>
        <v>2.0107719629672261E-3</v>
      </c>
      <c r="M880" s="52">
        <f t="shared" si="498"/>
        <v>6.9380504675431052E-4</v>
      </c>
      <c r="N880" s="52"/>
      <c r="O880" s="52">
        <f>SUM(D880:N880)</f>
        <v>2.9804701600339221</v>
      </c>
      <c r="Q880" s="27">
        <v>4</v>
      </c>
      <c r="R880" s="28" t="s">
        <v>567</v>
      </c>
    </row>
    <row r="881" spans="1:21" s="53" customFormat="1" x14ac:dyDescent="0.2">
      <c r="C881" s="54" t="s">
        <v>429</v>
      </c>
      <c r="D881" s="62">
        <f>J880/(SUM(H880:L880))</f>
        <v>0.94550810020204024</v>
      </c>
      <c r="G881" s="63" t="s">
        <v>581</v>
      </c>
      <c r="U881" s="56"/>
    </row>
    <row r="882" spans="1:21" s="64" customFormat="1" x14ac:dyDescent="0.2">
      <c r="A882" s="82"/>
      <c r="B882" s="35" t="s">
        <v>553</v>
      </c>
      <c r="C882" s="82" t="s">
        <v>12</v>
      </c>
      <c r="D882" s="82" t="s">
        <v>4</v>
      </c>
      <c r="E882" s="82" t="s">
        <v>7</v>
      </c>
      <c r="F882" s="82" t="s">
        <v>3</v>
      </c>
      <c r="G882" s="82" t="s">
        <v>8</v>
      </c>
      <c r="H882" s="82" t="s">
        <v>10</v>
      </c>
      <c r="I882" s="82" t="s">
        <v>9</v>
      </c>
      <c r="J882" s="82" t="s">
        <v>2</v>
      </c>
      <c r="K882" s="82" t="s">
        <v>11</v>
      </c>
      <c r="L882" s="82" t="s">
        <v>6</v>
      </c>
      <c r="M882" s="82" t="s">
        <v>1</v>
      </c>
      <c r="N882" s="83"/>
      <c r="O882" s="82" t="s">
        <v>485</v>
      </c>
      <c r="U882" s="35"/>
    </row>
    <row r="883" spans="1:21" s="37" customFormat="1" x14ac:dyDescent="0.2">
      <c r="A883" s="79" t="s">
        <v>23</v>
      </c>
      <c r="B883" s="80" t="s">
        <v>536</v>
      </c>
      <c r="C883" s="79">
        <v>100.7634</v>
      </c>
      <c r="D883" s="79">
        <v>46.593499999999999</v>
      </c>
      <c r="E883" s="79">
        <v>1.873E-2</v>
      </c>
      <c r="F883" s="79">
        <v>32.529940000000003</v>
      </c>
      <c r="G883" s="79">
        <v>0</v>
      </c>
      <c r="H883" s="79">
        <v>1.19563</v>
      </c>
      <c r="I883" s="79">
        <v>4.8140000000000002E-2</v>
      </c>
      <c r="J883" s="79">
        <v>1.2799</v>
      </c>
      <c r="K883" s="79">
        <v>1.345E-2</v>
      </c>
      <c r="L883" s="79">
        <v>17.567699999999999</v>
      </c>
      <c r="M883" s="79">
        <v>1.51362</v>
      </c>
      <c r="N883" s="12"/>
      <c r="O883" s="79">
        <v>2.82E-3</v>
      </c>
      <c r="U883" s="38"/>
    </row>
    <row r="884" spans="1:21" s="37" customFormat="1" x14ac:dyDescent="0.2">
      <c r="A884" s="79" t="s">
        <v>30</v>
      </c>
      <c r="B884" s="80" t="s">
        <v>538</v>
      </c>
      <c r="C884" s="79">
        <v>99.957210000000003</v>
      </c>
      <c r="D884" s="79">
        <v>46.242789999999999</v>
      </c>
      <c r="E884" s="79">
        <v>6.0100000000000001E-2</v>
      </c>
      <c r="F884" s="79">
        <v>32.039610000000003</v>
      </c>
      <c r="G884" s="79">
        <v>3.8640000000000001E-2</v>
      </c>
      <c r="H884" s="79">
        <v>1.2765200000000001</v>
      </c>
      <c r="I884" s="79">
        <v>1.7479999999999999E-2</v>
      </c>
      <c r="J884" s="79">
        <v>0.70482</v>
      </c>
      <c r="K884" s="79">
        <v>7.4000000000000003E-3</v>
      </c>
      <c r="L884" s="79">
        <v>17.76925</v>
      </c>
      <c r="M884" s="79">
        <v>1.7584900000000001</v>
      </c>
      <c r="N884" s="12"/>
      <c r="O884" s="79">
        <v>4.2110000000000002E-2</v>
      </c>
      <c r="U884" s="38"/>
    </row>
    <row r="885" spans="1:21" s="37" customFormat="1" x14ac:dyDescent="0.2">
      <c r="A885" s="79" t="s">
        <v>36</v>
      </c>
      <c r="B885" s="80" t="s">
        <v>540</v>
      </c>
      <c r="C885" s="79">
        <v>100.7627</v>
      </c>
      <c r="D885" s="79">
        <v>47.015279999999997</v>
      </c>
      <c r="E885" s="79">
        <v>3.4229999999999997E-2</v>
      </c>
      <c r="F885" s="79">
        <v>32.758749999999999</v>
      </c>
      <c r="G885" s="79">
        <v>3.3890000000000003E-2</v>
      </c>
      <c r="H885" s="79">
        <v>1.1121099999999999</v>
      </c>
      <c r="I885" s="79">
        <v>0</v>
      </c>
      <c r="J885" s="79">
        <v>0.45754</v>
      </c>
      <c r="K885" s="79">
        <v>1.1990000000000001E-2</v>
      </c>
      <c r="L885" s="79">
        <v>17.67333</v>
      </c>
      <c r="M885" s="79">
        <v>1.6577900000000001</v>
      </c>
      <c r="N885" s="12"/>
      <c r="O885" s="79">
        <v>7.7299999999999999E-3</v>
      </c>
      <c r="U885" s="38"/>
    </row>
    <row r="886" spans="1:21" s="37" customFormat="1" x14ac:dyDescent="0.2">
      <c r="A886" s="79" t="s">
        <v>39</v>
      </c>
      <c r="B886" s="80" t="s">
        <v>542</v>
      </c>
      <c r="C886" s="79">
        <v>100.84990000000001</v>
      </c>
      <c r="D886" s="79">
        <v>47.120040000000003</v>
      </c>
      <c r="E886" s="79">
        <v>2.3310000000000001E-2</v>
      </c>
      <c r="F886" s="79">
        <v>32.718789999999998</v>
      </c>
      <c r="G886" s="79">
        <v>8.6E-3</v>
      </c>
      <c r="H886" s="79">
        <v>1.04905</v>
      </c>
      <c r="I886" s="79">
        <v>2.921E-2</v>
      </c>
      <c r="J886" s="79">
        <v>0.54974999999999996</v>
      </c>
      <c r="K886" s="79">
        <v>1.7010000000000001E-2</v>
      </c>
      <c r="L886" s="79">
        <v>17.623940000000001</v>
      </c>
      <c r="M886" s="79">
        <v>1.7102299999999999</v>
      </c>
      <c r="N886" s="12"/>
      <c r="O886" s="79">
        <v>2.0000000000000002E-5</v>
      </c>
      <c r="U886" s="38"/>
    </row>
    <row r="887" spans="1:21" s="37" customFormat="1" x14ac:dyDescent="0.2">
      <c r="B887" s="40" t="s">
        <v>418</v>
      </c>
      <c r="C887" s="37">
        <f t="shared" ref="C887:M887" si="499">COUNT(C883:C886)</f>
        <v>4</v>
      </c>
      <c r="D887" s="37">
        <f t="shared" si="499"/>
        <v>4</v>
      </c>
      <c r="E887" s="37">
        <f t="shared" si="499"/>
        <v>4</v>
      </c>
      <c r="F887" s="37">
        <f t="shared" si="499"/>
        <v>4</v>
      </c>
      <c r="G887" s="37">
        <f t="shared" si="499"/>
        <v>4</v>
      </c>
      <c r="H887" s="37">
        <f t="shared" si="499"/>
        <v>4</v>
      </c>
      <c r="I887" s="37">
        <f t="shared" si="499"/>
        <v>4</v>
      </c>
      <c r="J887" s="37">
        <f t="shared" si="499"/>
        <v>4</v>
      </c>
      <c r="K887" s="37">
        <f t="shared" si="499"/>
        <v>4</v>
      </c>
      <c r="L887" s="37">
        <f t="shared" si="499"/>
        <v>4</v>
      </c>
      <c r="M887" s="37">
        <f t="shared" si="499"/>
        <v>4</v>
      </c>
      <c r="O887" s="37">
        <f>COUNT(O883:O886)</f>
        <v>4</v>
      </c>
      <c r="U887" s="38"/>
    </row>
    <row r="888" spans="1:21" s="37" customFormat="1" x14ac:dyDescent="0.2">
      <c r="B888" s="40" t="s">
        <v>419</v>
      </c>
      <c r="C888" s="39">
        <f t="shared" ref="C888:M888" si="500">AVERAGE(C883:C886)</f>
        <v>100.5833025</v>
      </c>
      <c r="D888" s="41">
        <f t="shared" si="500"/>
        <v>46.7429025</v>
      </c>
      <c r="E888" s="39">
        <f t="shared" si="500"/>
        <v>3.4092499999999998E-2</v>
      </c>
      <c r="F888" s="41">
        <f t="shared" si="500"/>
        <v>32.511772500000006</v>
      </c>
      <c r="G888" s="39">
        <f t="shared" si="500"/>
        <v>2.0282500000000002E-2</v>
      </c>
      <c r="H888" s="39">
        <f t="shared" si="500"/>
        <v>1.1583275</v>
      </c>
      <c r="I888" s="39">
        <f t="shared" si="500"/>
        <v>2.3707499999999999E-2</v>
      </c>
      <c r="J888" s="39">
        <f t="shared" si="500"/>
        <v>0.74800250000000001</v>
      </c>
      <c r="K888" s="39">
        <f t="shared" si="500"/>
        <v>1.2462500000000001E-2</v>
      </c>
      <c r="L888" s="41">
        <f t="shared" si="500"/>
        <v>17.658555</v>
      </c>
      <c r="M888" s="39">
        <f t="shared" si="500"/>
        <v>1.6600325</v>
      </c>
      <c r="N888" s="39"/>
      <c r="O888" s="39">
        <f>AVERAGE(O883:O886)</f>
        <v>1.3170000000000001E-2</v>
      </c>
      <c r="U888" s="38"/>
    </row>
    <row r="889" spans="1:21" s="37" customFormat="1" x14ac:dyDescent="0.2">
      <c r="B889" s="40" t="s">
        <v>787</v>
      </c>
      <c r="C889" s="39">
        <f t="shared" ref="C889:M889" si="501">STDEV(C883:C886)</f>
        <v>0.41939822685803779</v>
      </c>
      <c r="D889" s="39">
        <f t="shared" si="501"/>
        <v>0.40367305916009211</v>
      </c>
      <c r="E889" s="39">
        <f t="shared" si="501"/>
        <v>1.851735829791424E-2</v>
      </c>
      <c r="F889" s="39">
        <f t="shared" si="501"/>
        <v>0.33021286835161145</v>
      </c>
      <c r="G889" s="39">
        <f t="shared" si="501"/>
        <v>1.8885818974387458E-2</v>
      </c>
      <c r="H889" s="39">
        <f t="shared" si="501"/>
        <v>9.9059868892503622E-2</v>
      </c>
      <c r="I889" s="39">
        <f t="shared" si="501"/>
        <v>2.0232415204320026E-2</v>
      </c>
      <c r="J889" s="39">
        <f t="shared" si="501"/>
        <v>0.36898608667310634</v>
      </c>
      <c r="K889" s="39">
        <f t="shared" si="501"/>
        <v>3.9794084568773088E-3</v>
      </c>
      <c r="L889" s="39">
        <f t="shared" si="501"/>
        <v>8.5487841045769189E-2</v>
      </c>
      <c r="M889" s="39">
        <f t="shared" si="501"/>
        <v>0.10591713313561066</v>
      </c>
      <c r="N889" s="39"/>
      <c r="O889" s="39">
        <f>STDEV(O883:O886)</f>
        <v>1.955472832846317E-2</v>
      </c>
      <c r="U889" s="38"/>
    </row>
    <row r="890" spans="1:21" x14ac:dyDescent="0.2">
      <c r="B890" s="49" t="s">
        <v>563</v>
      </c>
      <c r="C890" s="16"/>
      <c r="D890" s="16">
        <f>D888/D$11</f>
        <v>0.77795534773643027</v>
      </c>
      <c r="E890" s="16">
        <f t="shared" ref="E890:M890" si="502">E888/E$11</f>
        <v>4.2669602046588935E-4</v>
      </c>
      <c r="F890" s="16">
        <f t="shared" si="502"/>
        <v>0.31886391088852561</v>
      </c>
      <c r="G890" s="16">
        <f t="shared" si="502"/>
        <v>1.3344610376195306E-4</v>
      </c>
      <c r="H890" s="16">
        <f t="shared" si="502"/>
        <v>1.6122276133529307E-2</v>
      </c>
      <c r="I890" s="16">
        <f t="shared" si="502"/>
        <v>3.3420311429513909E-4</v>
      </c>
      <c r="J890" s="16">
        <f t="shared" si="502"/>
        <v>1.8558829805182562E-2</v>
      </c>
      <c r="K890" s="16">
        <f t="shared" si="502"/>
        <v>1.6681301148182157E-4</v>
      </c>
      <c r="L890" s="16">
        <f t="shared" si="502"/>
        <v>0.31488487751295485</v>
      </c>
      <c r="M890" s="16">
        <f t="shared" si="502"/>
        <v>2.6783815599298728E-2</v>
      </c>
      <c r="N890" s="16"/>
      <c r="O890" s="16">
        <f>SUM(D890:N890)</f>
        <v>1.4742302159259264</v>
      </c>
      <c r="Q890" s="28" t="s">
        <v>564</v>
      </c>
      <c r="U890" s="48"/>
    </row>
    <row r="891" spans="1:21" x14ac:dyDescent="0.2">
      <c r="B891" s="49" t="s">
        <v>565</v>
      </c>
      <c r="C891" s="16"/>
      <c r="D891" s="17">
        <f t="shared" ref="D891:M891" si="503">D890*D$9*D$7</f>
        <v>3.1118213909457211</v>
      </c>
      <c r="E891" s="17">
        <f t="shared" si="503"/>
        <v>1.7067840818635574E-3</v>
      </c>
      <c r="F891" s="17">
        <f t="shared" si="503"/>
        <v>1.9131834653311537</v>
      </c>
      <c r="G891" s="17">
        <f t="shared" si="503"/>
        <v>8.006766225717183E-4</v>
      </c>
      <c r="H891" s="17">
        <f t="shared" si="503"/>
        <v>3.2244552267058614E-2</v>
      </c>
      <c r="I891" s="17">
        <f t="shared" si="503"/>
        <v>6.6840622859027819E-4</v>
      </c>
      <c r="J891" s="17">
        <f t="shared" si="503"/>
        <v>3.7117659610365124E-2</v>
      </c>
      <c r="K891" s="17">
        <f t="shared" si="503"/>
        <v>3.3362602296364315E-4</v>
      </c>
      <c r="L891" s="17">
        <f t="shared" si="503"/>
        <v>0.62976975502590971</v>
      </c>
      <c r="M891" s="17">
        <f t="shared" si="503"/>
        <v>5.3567631198597455E-2</v>
      </c>
      <c r="N891" s="17"/>
      <c r="O891" s="16">
        <f>SUM(D891:N891)</f>
        <v>5.7812139473347948</v>
      </c>
      <c r="Q891" s="28" t="s">
        <v>564</v>
      </c>
      <c r="R891" s="27">
        <f>(2*Q892)/O891</f>
        <v>2.7675848266048311</v>
      </c>
      <c r="S891" s="18" t="s">
        <v>566</v>
      </c>
      <c r="U891" s="48"/>
    </row>
    <row r="892" spans="1:21" x14ac:dyDescent="0.2">
      <c r="B892" s="49" t="s">
        <v>428</v>
      </c>
      <c r="D892" s="52">
        <f t="shared" ref="D892:M892" si="504">$R891*D890*D$7</f>
        <v>2.1530574161714293</v>
      </c>
      <c r="E892" s="52">
        <f t="shared" si="504"/>
        <v>1.1809174318140598E-3</v>
      </c>
      <c r="F892" s="52">
        <f t="shared" si="504"/>
        <v>1.764965843053917</v>
      </c>
      <c r="G892" s="52">
        <f t="shared" si="504"/>
        <v>7.3864682388223026E-4</v>
      </c>
      <c r="H892" s="65">
        <f t="shared" si="504"/>
        <v>4.4619766797488913E-2</v>
      </c>
      <c r="I892" s="52">
        <f t="shared" si="504"/>
        <v>9.2493546812730709E-4</v>
      </c>
      <c r="J892" s="52">
        <f t="shared" si="504"/>
        <v>5.1363135768364751E-2</v>
      </c>
      <c r="K892" s="52">
        <f t="shared" si="504"/>
        <v>4.6166915945734685E-4</v>
      </c>
      <c r="L892" s="52">
        <f t="shared" si="504"/>
        <v>0.87147060913217467</v>
      </c>
      <c r="M892" s="52">
        <f t="shared" si="504"/>
        <v>0.14825296330240187</v>
      </c>
      <c r="N892" s="52"/>
      <c r="O892" s="52">
        <f>SUM(D892:N892)</f>
        <v>5.0370359031090572</v>
      </c>
      <c r="Q892" s="27">
        <v>8</v>
      </c>
      <c r="R892" s="28" t="s">
        <v>567</v>
      </c>
    </row>
    <row r="893" spans="1:21" s="53" customFormat="1" x14ac:dyDescent="0.2">
      <c r="C893" s="54" t="s">
        <v>575</v>
      </c>
      <c r="D893" s="62">
        <f>F892-L892</f>
        <v>0.89349523392174235</v>
      </c>
      <c r="F893" s="54" t="s">
        <v>576</v>
      </c>
      <c r="G893" s="62">
        <f>F892+D892+H892</f>
        <v>3.9626430260228354</v>
      </c>
      <c r="I893" s="54" t="s">
        <v>577</v>
      </c>
      <c r="J893" s="62">
        <f>L892+M892</f>
        <v>1.0197235724345766</v>
      </c>
      <c r="U893" s="56"/>
    </row>
    <row r="894" spans="1:21" s="37" customFormat="1" x14ac:dyDescent="0.2">
      <c r="B894" s="42" t="s">
        <v>553</v>
      </c>
      <c r="U894" s="38"/>
    </row>
    <row r="895" spans="1:21" s="58" customFormat="1" ht="10.8" thickBot="1" x14ac:dyDescent="0.25">
      <c r="B895" s="59"/>
      <c r="U895" s="60"/>
    </row>
    <row r="896" spans="1:21" s="58" customFormat="1" ht="10.8" thickBot="1" x14ac:dyDescent="0.25">
      <c r="B896" s="59"/>
      <c r="U896" s="60"/>
    </row>
    <row r="897" spans="1:27" x14ac:dyDescent="0.2">
      <c r="B897" s="66" t="s">
        <v>734</v>
      </c>
    </row>
    <row r="898" spans="1:27" s="24" customFormat="1" ht="11.4" x14ac:dyDescent="0.2">
      <c r="A898" s="27" t="s">
        <v>73</v>
      </c>
      <c r="B898" s="28" t="s">
        <v>74</v>
      </c>
      <c r="C898" s="27">
        <v>102.16330000000001</v>
      </c>
      <c r="D898" s="27">
        <v>41.464350000000003</v>
      </c>
      <c r="E898" s="27">
        <v>3.2689999999999997E-2</v>
      </c>
      <c r="F898" s="27">
        <v>6.2509999999999996E-2</v>
      </c>
      <c r="G898" s="27">
        <v>0.53976000000000002</v>
      </c>
      <c r="H898" s="27">
        <v>10.44089</v>
      </c>
      <c r="I898" s="27">
        <v>0.11070000000000001</v>
      </c>
      <c r="J898" s="27">
        <v>49.338729999999998</v>
      </c>
      <c r="K898" s="27">
        <v>2.6579999999999999E-2</v>
      </c>
      <c r="L898" s="27">
        <v>0.14180999999999999</v>
      </c>
      <c r="M898" s="27">
        <v>0</v>
      </c>
      <c r="N898" s="27">
        <v>5.2500000000000003E-3</v>
      </c>
      <c r="O898" s="27"/>
      <c r="P898" s="27">
        <v>102.16330000000001</v>
      </c>
      <c r="Q898" s="27">
        <v>7973</v>
      </c>
      <c r="R898" s="27">
        <v>-327</v>
      </c>
      <c r="S898" s="27">
        <v>-57</v>
      </c>
      <c r="T898" s="27">
        <v>41</v>
      </c>
      <c r="U898" s="48">
        <v>39727.961747685185</v>
      </c>
      <c r="V898" s="27"/>
      <c r="W898" s="27"/>
      <c r="X898" s="27"/>
      <c r="Y898" s="27"/>
      <c r="Z898" s="27"/>
      <c r="AA898" s="27"/>
    </row>
    <row r="899" spans="1:27" s="24" customFormat="1" ht="11.4" x14ac:dyDescent="0.2">
      <c r="A899" s="27" t="s">
        <v>81</v>
      </c>
      <c r="B899" s="28" t="s">
        <v>82</v>
      </c>
      <c r="C899" s="27">
        <v>90.883700000000005</v>
      </c>
      <c r="D899" s="27">
        <v>24.771409999999999</v>
      </c>
      <c r="E899" s="27">
        <v>0.12043</v>
      </c>
      <c r="F899" s="27">
        <v>10.998329999999999</v>
      </c>
      <c r="G899" s="27">
        <v>12.87748</v>
      </c>
      <c r="H899" s="27">
        <v>7.7728900000000003</v>
      </c>
      <c r="I899" s="27">
        <v>6.6769999999999996E-2</v>
      </c>
      <c r="J899" s="27">
        <v>28.88561</v>
      </c>
      <c r="K899" s="27">
        <v>7.1300000000000001E-3</v>
      </c>
      <c r="L899" s="27">
        <v>5.2805</v>
      </c>
      <c r="M899" s="27">
        <v>0.10315000000000001</v>
      </c>
      <c r="N899" s="27">
        <v>0</v>
      </c>
      <c r="O899" s="27"/>
      <c r="P899" s="27">
        <v>90.883700000000005</v>
      </c>
      <c r="Q899" s="27">
        <v>7315</v>
      </c>
      <c r="R899" s="27">
        <v>200</v>
      </c>
      <c r="S899" s="27">
        <v>-55</v>
      </c>
      <c r="T899" s="27">
        <v>48</v>
      </c>
      <c r="U899" s="48">
        <v>39727.983113425929</v>
      </c>
      <c r="V899" s="27"/>
      <c r="W899" s="27"/>
      <c r="X899" s="27"/>
      <c r="Y899" s="27"/>
      <c r="Z899" s="27"/>
      <c r="AA899" s="27"/>
    </row>
    <row r="900" spans="1:27" s="24" customFormat="1" ht="11.4" x14ac:dyDescent="0.2">
      <c r="A900" s="27" t="s">
        <v>87</v>
      </c>
      <c r="B900" s="28" t="s">
        <v>88</v>
      </c>
      <c r="C900" s="27">
        <v>102.1259</v>
      </c>
      <c r="D900" s="27">
        <v>42.275410000000001</v>
      </c>
      <c r="E900" s="27">
        <v>4.5010000000000001E-2</v>
      </c>
      <c r="F900" s="27">
        <v>0.42648000000000003</v>
      </c>
      <c r="G900" s="27">
        <v>0.85965000000000003</v>
      </c>
      <c r="H900" s="27">
        <v>7.5791399999999998</v>
      </c>
      <c r="I900" s="27">
        <v>9.8110000000000003E-2</v>
      </c>
      <c r="J900" s="27">
        <v>48.805410000000002</v>
      </c>
      <c r="K900" s="27">
        <v>4.5599999999999998E-3</v>
      </c>
      <c r="L900" s="27">
        <v>2.0222899999999999</v>
      </c>
      <c r="M900" s="27">
        <v>9.8700000000000003E-3</v>
      </c>
      <c r="N900" s="27">
        <v>0</v>
      </c>
      <c r="O900" s="27"/>
      <c r="P900" s="27">
        <v>102.1259</v>
      </c>
      <c r="Q900" s="27">
        <v>7302</v>
      </c>
      <c r="R900" s="27">
        <v>153</v>
      </c>
      <c r="S900" s="27">
        <v>-55</v>
      </c>
      <c r="T900" s="27">
        <v>53</v>
      </c>
      <c r="U900" s="48">
        <v>39727.998449074075</v>
      </c>
      <c r="V900" s="27"/>
      <c r="W900" s="27"/>
      <c r="X900" s="27"/>
      <c r="Y900" s="27"/>
      <c r="Z900" s="27"/>
      <c r="AA900" s="27"/>
    </row>
    <row r="901" spans="1:27" s="24" customFormat="1" ht="11.4" x14ac:dyDescent="0.2">
      <c r="A901" s="27"/>
      <c r="B901" s="28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48"/>
      <c r="V901" s="27"/>
      <c r="W901" s="27"/>
      <c r="X901" s="27"/>
      <c r="Y901" s="27"/>
      <c r="Z901" s="27"/>
      <c r="AA901" s="27"/>
    </row>
    <row r="902" spans="1:27" x14ac:dyDescent="0.2">
      <c r="A902" s="27" t="s">
        <v>164</v>
      </c>
      <c r="B902" s="28" t="s">
        <v>165</v>
      </c>
      <c r="C902" s="27">
        <v>98.180430000000001</v>
      </c>
      <c r="D902" s="27">
        <v>52.185989999999997</v>
      </c>
      <c r="E902" s="27">
        <v>8.6800000000000002E-3</v>
      </c>
      <c r="F902" s="27">
        <v>3.9399999999999999E-3</v>
      </c>
      <c r="G902" s="27">
        <v>1.14679</v>
      </c>
      <c r="H902" s="27">
        <v>6.49458</v>
      </c>
      <c r="I902" s="27">
        <v>8.7590000000000001E-2</v>
      </c>
      <c r="J902" s="27">
        <v>36.898240000000001</v>
      </c>
      <c r="K902" s="27">
        <v>4.2500000000000003E-3</v>
      </c>
      <c r="L902" s="27">
        <v>1.33189</v>
      </c>
      <c r="M902" s="27">
        <v>6.0899999999999999E-3</v>
      </c>
      <c r="N902" s="27">
        <v>1.238E-2</v>
      </c>
      <c r="P902" s="27">
        <v>98.180430000000001</v>
      </c>
      <c r="Q902" s="27">
        <v>18997</v>
      </c>
      <c r="R902" s="27">
        <v>-27999</v>
      </c>
      <c r="S902" s="27">
        <v>-28</v>
      </c>
      <c r="T902" s="27">
        <v>115</v>
      </c>
      <c r="U902" s="48">
        <v>39728.190081018518</v>
      </c>
      <c r="V902" s="27" t="s">
        <v>690</v>
      </c>
    </row>
    <row r="903" spans="1:27" x14ac:dyDescent="0.2">
      <c r="A903" s="27" t="s">
        <v>168</v>
      </c>
      <c r="B903" s="28" t="s">
        <v>169</v>
      </c>
      <c r="C903" s="27">
        <v>102.2901</v>
      </c>
      <c r="D903" s="27">
        <v>41.389060000000001</v>
      </c>
      <c r="E903" s="27">
        <v>4.7480000000000001E-2</v>
      </c>
      <c r="F903" s="27">
        <v>0.57682</v>
      </c>
      <c r="G903" s="27">
        <v>1.0119199999999999</v>
      </c>
      <c r="H903" s="27">
        <v>6.8258900000000002</v>
      </c>
      <c r="I903" s="27">
        <v>0.13621</v>
      </c>
      <c r="J903" s="27">
        <v>52.024520000000003</v>
      </c>
      <c r="K903" s="27">
        <v>0</v>
      </c>
      <c r="L903" s="27">
        <v>0.18185999999999999</v>
      </c>
      <c r="M903" s="27">
        <v>9.2899999999999996E-2</v>
      </c>
      <c r="N903" s="27">
        <v>3.3899999999999998E-3</v>
      </c>
      <c r="P903" s="27">
        <v>102.2901</v>
      </c>
      <c r="Q903" s="27">
        <v>18936</v>
      </c>
      <c r="R903" s="27">
        <v>-28052</v>
      </c>
      <c r="S903" s="27">
        <v>-28</v>
      </c>
      <c r="T903" s="27">
        <v>118</v>
      </c>
      <c r="U903" s="48">
        <v>39728.199432870373</v>
      </c>
    </row>
    <row r="904" spans="1:27" x14ac:dyDescent="0.2">
      <c r="A904" s="27" t="s">
        <v>181</v>
      </c>
      <c r="B904" s="28" t="s">
        <v>178</v>
      </c>
      <c r="C904" s="27">
        <v>103.2955</v>
      </c>
      <c r="D904" s="27">
        <v>43.429679999999998</v>
      </c>
      <c r="E904" s="27">
        <v>0.50680000000000003</v>
      </c>
      <c r="F904" s="27">
        <v>2.0674399999999999</v>
      </c>
      <c r="G904" s="27">
        <v>7.5160000000000005E-2</v>
      </c>
      <c r="H904" s="27">
        <v>1.9210400000000001</v>
      </c>
      <c r="I904" s="27">
        <v>8.8489999999999999E-2</v>
      </c>
      <c r="J904" s="27">
        <v>54.895099999999999</v>
      </c>
      <c r="K904" s="27">
        <v>1.6150000000000001E-2</v>
      </c>
      <c r="L904" s="27">
        <v>0.21962000000000001</v>
      </c>
      <c r="M904" s="27">
        <v>7.4829999999999994E-2</v>
      </c>
      <c r="N904" s="27">
        <v>1.16E-3</v>
      </c>
      <c r="P904" s="27">
        <v>103.2955</v>
      </c>
      <c r="Q904" s="27">
        <v>15352</v>
      </c>
      <c r="R904" s="27">
        <v>31234</v>
      </c>
      <c r="S904" s="27">
        <v>-92</v>
      </c>
      <c r="T904" s="27">
        <v>128</v>
      </c>
      <c r="U904" s="48">
        <v>39728.230995370373</v>
      </c>
    </row>
    <row r="905" spans="1:27" x14ac:dyDescent="0.2">
      <c r="A905" s="27" t="s">
        <v>573</v>
      </c>
      <c r="B905" s="28" t="s">
        <v>189</v>
      </c>
      <c r="C905" s="16">
        <f>SUM(D905:N905)</f>
        <v>98.786780000000007</v>
      </c>
      <c r="D905" s="27">
        <v>34.994909999999997</v>
      </c>
      <c r="E905" s="27">
        <v>4.8599999999999997E-2</v>
      </c>
      <c r="F905" s="50">
        <v>5.6789800000000001</v>
      </c>
      <c r="G905" s="27">
        <v>3.0665800000000001</v>
      </c>
      <c r="H905" s="27">
        <v>15.6937</v>
      </c>
      <c r="I905" s="27">
        <v>0.28381000000000001</v>
      </c>
      <c r="J905" s="27">
        <v>38.758279999999999</v>
      </c>
      <c r="K905" s="27">
        <v>2.307E-2</v>
      </c>
      <c r="L905" s="27">
        <v>0.17313000000000001</v>
      </c>
      <c r="M905" s="27">
        <v>6.5720000000000001E-2</v>
      </c>
      <c r="P905" s="27">
        <v>98.786770000000004</v>
      </c>
      <c r="Q905" s="27">
        <v>19791</v>
      </c>
      <c r="R905" s="27">
        <v>24246</v>
      </c>
      <c r="S905" s="27">
        <v>-104</v>
      </c>
      <c r="T905" s="27">
        <v>134</v>
      </c>
      <c r="U905" s="48">
        <v>39728.249467592592</v>
      </c>
    </row>
    <row r="906" spans="1:27" x14ac:dyDescent="0.2">
      <c r="A906" s="27" t="s">
        <v>475</v>
      </c>
      <c r="B906" s="28" t="s">
        <v>194</v>
      </c>
      <c r="C906" s="16">
        <f>SUM(D906:N906)</f>
        <v>101.18998000000001</v>
      </c>
      <c r="D906" s="66">
        <v>40.637990000000002</v>
      </c>
      <c r="E906" s="27">
        <v>3.1600000000000003E-2</v>
      </c>
      <c r="F906" s="27">
        <v>6.7070000000000005E-2</v>
      </c>
      <c r="G906" s="27">
        <v>0.13184999999999999</v>
      </c>
      <c r="H906" s="50">
        <v>13.16236</v>
      </c>
      <c r="I906" s="27">
        <v>0.37989000000000001</v>
      </c>
      <c r="J906" s="68">
        <v>46.55838</v>
      </c>
      <c r="K906" s="27">
        <v>1.9019999999999999E-2</v>
      </c>
      <c r="L906" s="27">
        <v>0.20033999999999999</v>
      </c>
      <c r="M906" s="27">
        <v>1.48E-3</v>
      </c>
      <c r="P906" s="27">
        <v>101.19</v>
      </c>
      <c r="Q906" s="27">
        <v>19769</v>
      </c>
      <c r="R906" s="27">
        <v>24214</v>
      </c>
      <c r="S906" s="27">
        <v>-104</v>
      </c>
      <c r="T906" s="27">
        <v>138</v>
      </c>
      <c r="U906" s="48">
        <v>39728.26190972222</v>
      </c>
    </row>
    <row r="907" spans="1:27" x14ac:dyDescent="0.2">
      <c r="A907" s="27" t="s">
        <v>220</v>
      </c>
      <c r="B907" s="28" t="s">
        <v>221</v>
      </c>
      <c r="C907" s="27">
        <v>102.0638</v>
      </c>
      <c r="D907" s="27">
        <v>43.960090000000001</v>
      </c>
      <c r="E907" s="27">
        <v>2.6530000000000001E-2</v>
      </c>
      <c r="F907" s="27">
        <v>31.68533</v>
      </c>
      <c r="G907" s="27">
        <v>4.5909999999999999E-2</v>
      </c>
      <c r="H907" s="27">
        <v>2.17076</v>
      </c>
      <c r="I907" s="27">
        <v>1.6480000000000002E-2</v>
      </c>
      <c r="J907" s="27">
        <v>8.95303</v>
      </c>
      <c r="K907" s="27">
        <v>0.39734000000000003</v>
      </c>
      <c r="L907" s="27">
        <v>13.71091</v>
      </c>
      <c r="M907" s="27">
        <v>1.0960000000000001</v>
      </c>
      <c r="N907" s="27">
        <v>1.4E-3</v>
      </c>
      <c r="P907" s="27">
        <v>102.0638</v>
      </c>
      <c r="Q907" s="27">
        <v>8440</v>
      </c>
      <c r="R907" s="27">
        <v>26307</v>
      </c>
      <c r="S907" s="27">
        <v>-85</v>
      </c>
      <c r="T907" s="27">
        <v>160</v>
      </c>
      <c r="U907" s="48">
        <v>39728.329513888886</v>
      </c>
    </row>
    <row r="908" spans="1:27" x14ac:dyDescent="0.2">
      <c r="A908" s="27" t="s">
        <v>220</v>
      </c>
      <c r="B908" s="28" t="s">
        <v>221</v>
      </c>
      <c r="C908" s="27">
        <v>102.0638</v>
      </c>
      <c r="D908" s="27">
        <v>43.960090000000001</v>
      </c>
      <c r="E908" s="27">
        <v>2.6530000000000001E-2</v>
      </c>
      <c r="F908" s="27">
        <v>31.68533</v>
      </c>
      <c r="G908" s="27">
        <v>4.5909999999999999E-2</v>
      </c>
      <c r="H908" s="27">
        <v>2.17076</v>
      </c>
      <c r="I908" s="27">
        <v>1.6480000000000002E-2</v>
      </c>
      <c r="J908" s="27">
        <v>8.95303</v>
      </c>
      <c r="K908" s="27">
        <v>0.39734000000000003</v>
      </c>
      <c r="L908" s="27">
        <v>13.71091</v>
      </c>
      <c r="M908" s="27">
        <v>1.0960000000000001</v>
      </c>
      <c r="N908" s="27">
        <v>1.4E-3</v>
      </c>
      <c r="P908" s="27">
        <v>102.0638</v>
      </c>
      <c r="Q908" s="27">
        <v>8440</v>
      </c>
      <c r="R908" s="27">
        <v>26307</v>
      </c>
      <c r="S908" s="27">
        <v>-85</v>
      </c>
      <c r="T908" s="27">
        <v>160</v>
      </c>
      <c r="U908" s="48">
        <v>39728.329513888886</v>
      </c>
    </row>
    <row r="909" spans="1:27" x14ac:dyDescent="0.2">
      <c r="A909" s="27" t="s">
        <v>234</v>
      </c>
      <c r="B909" s="28" t="s">
        <v>693</v>
      </c>
      <c r="C909" s="27">
        <v>78.004779999999997</v>
      </c>
      <c r="D909" s="27">
        <v>3.7587600000000001</v>
      </c>
      <c r="E909" s="27">
        <v>1.41E-3</v>
      </c>
      <c r="F909" s="27">
        <v>0</v>
      </c>
      <c r="G909" s="27">
        <v>1.4149999999999999E-2</v>
      </c>
      <c r="H909" s="27">
        <v>36.928199999999997</v>
      </c>
      <c r="I909" s="27">
        <v>2.3730000000000001E-2</v>
      </c>
      <c r="J909" s="27">
        <v>1.20442</v>
      </c>
      <c r="K909" s="27">
        <v>35.903359999999999</v>
      </c>
      <c r="L909" s="27">
        <v>1.094E-2</v>
      </c>
      <c r="M909" s="27">
        <v>0.15726999999999999</v>
      </c>
      <c r="N909" s="27">
        <v>2.5500000000000002E-3</v>
      </c>
      <c r="P909" s="27">
        <v>78.004779999999997</v>
      </c>
      <c r="Q909" s="27">
        <v>-19468</v>
      </c>
      <c r="R909" s="27">
        <v>-1209</v>
      </c>
      <c r="S909" s="27">
        <v>-96</v>
      </c>
      <c r="T909" s="27">
        <v>172</v>
      </c>
      <c r="U909" s="48">
        <v>39728.366099537037</v>
      </c>
    </row>
    <row r="910" spans="1:27" x14ac:dyDescent="0.2">
      <c r="A910" s="27" t="s">
        <v>238</v>
      </c>
      <c r="B910" s="28" t="s">
        <v>694</v>
      </c>
      <c r="C910" s="27">
        <v>97.542559999999995</v>
      </c>
      <c r="D910" s="27">
        <v>46.901249999999997</v>
      </c>
      <c r="E910" s="27">
        <v>1.5439400000000001</v>
      </c>
      <c r="F910" s="27">
        <v>4.09239</v>
      </c>
      <c r="G910" s="27">
        <v>0.90986999999999996</v>
      </c>
      <c r="H910" s="27">
        <v>10.337109999999999</v>
      </c>
      <c r="I910" s="27">
        <v>5.8319999999999997E-2</v>
      </c>
      <c r="J910" s="27">
        <v>14.65253</v>
      </c>
      <c r="K910" s="27">
        <v>0.19997000000000001</v>
      </c>
      <c r="L910" s="27">
        <v>18.582419999999999</v>
      </c>
      <c r="M910" s="27">
        <v>0.26062999999999997</v>
      </c>
      <c r="N910" s="27">
        <v>4.13E-3</v>
      </c>
      <c r="P910" s="27">
        <v>97.542559999999995</v>
      </c>
      <c r="Q910" s="27">
        <v>-13050</v>
      </c>
      <c r="R910" s="27">
        <v>4309</v>
      </c>
      <c r="S910" s="27">
        <v>-100</v>
      </c>
      <c r="T910" s="27">
        <v>175</v>
      </c>
      <c r="U910" s="48">
        <v>39728.375381944446</v>
      </c>
    </row>
    <row r="911" spans="1:27" x14ac:dyDescent="0.2">
      <c r="A911" s="27" t="s">
        <v>251</v>
      </c>
      <c r="B911" s="28" t="s">
        <v>696</v>
      </c>
      <c r="C911" s="27">
        <v>97.387190000000004</v>
      </c>
      <c r="D911" s="27">
        <v>36.742980000000003</v>
      </c>
      <c r="E911" s="27">
        <v>8.9300000000000004E-3</v>
      </c>
      <c r="F911" s="27">
        <v>0.1186</v>
      </c>
      <c r="G911" s="27">
        <v>5.4550000000000001E-2</v>
      </c>
      <c r="H911" s="27">
        <v>28.796189999999999</v>
      </c>
      <c r="I911" s="27">
        <v>0.23583000000000001</v>
      </c>
      <c r="J911" s="27">
        <v>30.918530000000001</v>
      </c>
      <c r="K911" s="27">
        <v>0.49789</v>
      </c>
      <c r="L911" s="27">
        <v>0</v>
      </c>
      <c r="M911" s="27">
        <v>1.0200000000000001E-2</v>
      </c>
      <c r="N911" s="27">
        <v>3.49E-3</v>
      </c>
      <c r="P911" s="27">
        <v>97.387190000000004</v>
      </c>
      <c r="Q911" s="27">
        <v>-12545</v>
      </c>
      <c r="R911" s="27">
        <v>4553</v>
      </c>
      <c r="S911" s="27">
        <v>-100</v>
      </c>
      <c r="T911" s="27">
        <v>185</v>
      </c>
      <c r="U911" s="48">
        <v>39728.406122685185</v>
      </c>
    </row>
    <row r="912" spans="1:27" x14ac:dyDescent="0.2">
      <c r="A912" s="27" t="s">
        <v>259</v>
      </c>
      <c r="B912" s="28" t="s">
        <v>699</v>
      </c>
      <c r="C912" s="27">
        <v>95.815269999999998</v>
      </c>
      <c r="D912" s="27">
        <v>36.28434</v>
      </c>
      <c r="E912" s="27">
        <v>1.3089999999999999E-2</v>
      </c>
      <c r="F912" s="27">
        <v>5.1200000000000004E-3</v>
      </c>
      <c r="G912" s="27">
        <v>2.8139999999999998E-2</v>
      </c>
      <c r="H912" s="27">
        <v>25.914429999999999</v>
      </c>
      <c r="I912" s="27">
        <v>0.22697999999999999</v>
      </c>
      <c r="J912" s="27">
        <v>32.801879999999997</v>
      </c>
      <c r="K912" s="27">
        <v>0.52373999999999998</v>
      </c>
      <c r="L912" s="27">
        <v>4.0499999999999998E-3</v>
      </c>
      <c r="M912" s="27">
        <v>6.4900000000000001E-3</v>
      </c>
      <c r="N912" s="27">
        <v>7.0000000000000001E-3</v>
      </c>
      <c r="P912" s="27">
        <v>95.815269999999998</v>
      </c>
      <c r="Q912" s="27">
        <v>-7307.7</v>
      </c>
      <c r="R912" s="27">
        <v>-1619.7</v>
      </c>
      <c r="S912" s="27">
        <v>-77</v>
      </c>
      <c r="T912" s="27">
        <v>191</v>
      </c>
      <c r="U912" s="48">
        <v>39728.42459490741</v>
      </c>
    </row>
    <row r="913" spans="1:27" x14ac:dyDescent="0.2">
      <c r="A913" s="27" t="s">
        <v>260</v>
      </c>
      <c r="B913" s="28" t="s">
        <v>699</v>
      </c>
      <c r="C913" s="27">
        <v>96.065700000000007</v>
      </c>
      <c r="D913" s="27">
        <v>36.467709999999997</v>
      </c>
      <c r="E913" s="27">
        <v>1.6999999999999999E-3</v>
      </c>
      <c r="F913" s="27">
        <v>5.77E-3</v>
      </c>
      <c r="G913" s="27">
        <v>2.215E-2</v>
      </c>
      <c r="H913" s="27">
        <v>25.694949999999999</v>
      </c>
      <c r="I913" s="27">
        <v>0.21797</v>
      </c>
      <c r="J913" s="27">
        <v>33.088349999999998</v>
      </c>
      <c r="K913" s="27">
        <v>0.54557</v>
      </c>
      <c r="L913" s="27">
        <v>1.044E-2</v>
      </c>
      <c r="M913" s="27">
        <v>2.4399999999999999E-3</v>
      </c>
      <c r="N913" s="27">
        <v>8.6400000000000001E-3</v>
      </c>
      <c r="P913" s="27">
        <v>96.065700000000007</v>
      </c>
      <c r="Q913" s="27">
        <v>-7317.3</v>
      </c>
      <c r="R913" s="27">
        <v>-1620.3</v>
      </c>
      <c r="S913" s="27">
        <v>-77</v>
      </c>
      <c r="T913" s="27">
        <v>192</v>
      </c>
      <c r="U913" s="48">
        <v>39728.427615740744</v>
      </c>
    </row>
    <row r="914" spans="1:27" x14ac:dyDescent="0.2">
      <c r="A914" s="27" t="s">
        <v>277</v>
      </c>
      <c r="B914" s="28" t="s">
        <v>704</v>
      </c>
      <c r="C914" s="27">
        <v>97.9101</v>
      </c>
      <c r="D914" s="27">
        <v>54.643990000000002</v>
      </c>
      <c r="E914" s="27">
        <v>0.17929999999999999</v>
      </c>
      <c r="F914" s="27">
        <v>1.0254799999999999</v>
      </c>
      <c r="G914" s="27">
        <v>0.48737000000000003</v>
      </c>
      <c r="H914" s="27">
        <v>12.521409999999999</v>
      </c>
      <c r="I914" s="27">
        <v>8.3790000000000003E-2</v>
      </c>
      <c r="J914" s="27">
        <v>28.00263</v>
      </c>
      <c r="K914" s="27">
        <v>8.3070000000000005E-2</v>
      </c>
      <c r="L914" s="27">
        <v>0.87431999999999999</v>
      </c>
      <c r="M914" s="27">
        <v>3.7599999999999999E-3</v>
      </c>
      <c r="N914" s="27">
        <v>4.9800000000000001E-3</v>
      </c>
      <c r="P914" s="27">
        <v>97.9101</v>
      </c>
      <c r="Q914" s="27">
        <v>-17933.400000000001</v>
      </c>
      <c r="R914" s="27">
        <v>26629.599999999999</v>
      </c>
      <c r="S914" s="27">
        <v>-59</v>
      </c>
      <c r="T914" s="27">
        <v>206</v>
      </c>
      <c r="U914" s="48">
        <v>39728.470497685186</v>
      </c>
    </row>
    <row r="915" spans="1:27" s="37" customFormat="1" x14ac:dyDescent="0.2">
      <c r="A915" s="27" t="s">
        <v>280</v>
      </c>
      <c r="B915" s="28" t="s">
        <v>704</v>
      </c>
      <c r="C915" s="27">
        <v>96.012270000000001</v>
      </c>
      <c r="D915" s="27">
        <v>45.678350000000002</v>
      </c>
      <c r="E915" s="27">
        <v>2.4649999999999998E-2</v>
      </c>
      <c r="F915" s="27">
        <v>16.465029999999999</v>
      </c>
      <c r="G915" s="27">
        <v>6.7449999999999996E-2</v>
      </c>
      <c r="H915" s="27">
        <v>12.42085</v>
      </c>
      <c r="I915" s="27">
        <v>0.14050000000000001</v>
      </c>
      <c r="J915" s="27">
        <v>16.711459999999999</v>
      </c>
      <c r="K915" s="27">
        <v>0.10983999999999999</v>
      </c>
      <c r="L915" s="27">
        <v>4.3387500000000001</v>
      </c>
      <c r="M915" s="27">
        <v>4.2229999999999997E-2</v>
      </c>
      <c r="N915" s="27">
        <v>1.3169999999999999E-2</v>
      </c>
      <c r="O915" s="27"/>
      <c r="P915" s="27">
        <v>96.012270000000001</v>
      </c>
      <c r="Q915" s="27">
        <v>-17913</v>
      </c>
      <c r="R915" s="27">
        <v>26632</v>
      </c>
      <c r="S915" s="27">
        <v>-59</v>
      </c>
      <c r="T915" s="27">
        <v>209</v>
      </c>
      <c r="U915" s="48">
        <v>39728.479502314818</v>
      </c>
      <c r="V915" s="27"/>
      <c r="W915" s="27"/>
      <c r="X915" s="27"/>
      <c r="Y915" s="27"/>
      <c r="Z915" s="27"/>
      <c r="AA915" s="27"/>
    </row>
    <row r="916" spans="1:27" s="37" customFormat="1" x14ac:dyDescent="0.2">
      <c r="A916" s="27" t="s">
        <v>292</v>
      </c>
      <c r="B916" s="28" t="s">
        <v>703</v>
      </c>
      <c r="C916" s="27">
        <v>103.6095</v>
      </c>
      <c r="D916" s="27">
        <v>26.8918</v>
      </c>
      <c r="E916" s="27">
        <v>0.14577999999999999</v>
      </c>
      <c r="F916" s="27">
        <v>0.88554999999999995</v>
      </c>
      <c r="G916" s="27">
        <v>1.75817</v>
      </c>
      <c r="H916" s="27">
        <v>46.80856</v>
      </c>
      <c r="I916" s="27">
        <v>0.14130999999999999</v>
      </c>
      <c r="J916" s="27">
        <v>26.184560000000001</v>
      </c>
      <c r="K916" s="27">
        <v>0.40498000000000001</v>
      </c>
      <c r="L916" s="27">
        <v>0.36376999999999998</v>
      </c>
      <c r="M916" s="27">
        <v>2.4539999999999999E-2</v>
      </c>
      <c r="N916" s="27">
        <v>4.4999999999999999E-4</v>
      </c>
      <c r="O916" s="27"/>
      <c r="P916" s="27">
        <v>103.6095</v>
      </c>
      <c r="Q916" s="27">
        <v>-18335</v>
      </c>
      <c r="R916" s="27">
        <v>26850</v>
      </c>
      <c r="S916" s="27">
        <v>-58</v>
      </c>
      <c r="T916" s="27">
        <v>219</v>
      </c>
      <c r="U916" s="48">
        <v>39728.510115740741</v>
      </c>
      <c r="V916" s="27"/>
      <c r="W916" s="27"/>
      <c r="X916" s="27"/>
      <c r="Y916" s="27"/>
      <c r="Z916" s="27"/>
      <c r="AA916" s="27"/>
    </row>
    <row r="917" spans="1:27" x14ac:dyDescent="0.2">
      <c r="A917" s="27" t="s">
        <v>296</v>
      </c>
      <c r="B917" s="28" t="s">
        <v>707</v>
      </c>
      <c r="C917" s="27">
        <v>97.646479999999997</v>
      </c>
      <c r="D917" s="27">
        <v>36.654899999999998</v>
      </c>
      <c r="E917" s="27">
        <v>2.7519999999999999E-2</v>
      </c>
      <c r="F917" s="27">
        <v>2.426E-2</v>
      </c>
      <c r="G917" s="27">
        <v>9.8350000000000007E-2</v>
      </c>
      <c r="H917" s="27">
        <v>28.096450000000001</v>
      </c>
      <c r="I917" s="27">
        <v>0.21048</v>
      </c>
      <c r="J917" s="27">
        <v>31.894749999999998</v>
      </c>
      <c r="K917" s="27">
        <v>0.61775000000000002</v>
      </c>
      <c r="L917" s="27">
        <v>1.593E-2</v>
      </c>
      <c r="M917" s="27">
        <v>6.1000000000000004E-3</v>
      </c>
      <c r="N917" s="27">
        <v>0</v>
      </c>
      <c r="P917" s="27">
        <v>97.646479999999997</v>
      </c>
      <c r="Q917" s="27">
        <v>-13072</v>
      </c>
      <c r="R917" s="27">
        <v>32883</v>
      </c>
      <c r="S917" s="27">
        <v>-71</v>
      </c>
      <c r="T917" s="27">
        <v>222</v>
      </c>
      <c r="U917" s="48">
        <v>39728.519409722219</v>
      </c>
    </row>
    <row r="918" spans="1:27" x14ac:dyDescent="0.2">
      <c r="A918" s="27" t="s">
        <v>303</v>
      </c>
      <c r="B918" s="28" t="s">
        <v>705</v>
      </c>
      <c r="C918" s="27">
        <v>96.74633</v>
      </c>
      <c r="D918" s="27">
        <v>43.994120000000002</v>
      </c>
      <c r="E918" s="27">
        <v>3.1700000000000001E-3</v>
      </c>
      <c r="F918" s="27">
        <v>31.207599999999999</v>
      </c>
      <c r="G918" s="27">
        <v>0.22178999999999999</v>
      </c>
      <c r="H918" s="27">
        <v>3.1491600000000002</v>
      </c>
      <c r="I918" s="27">
        <v>0</v>
      </c>
      <c r="J918" s="27">
        <v>0.67720000000000002</v>
      </c>
      <c r="K918" s="27">
        <v>6.6549999999999998E-2</v>
      </c>
      <c r="L918" s="27">
        <v>15.391159999999999</v>
      </c>
      <c r="M918" s="27">
        <v>1.9643600000000001</v>
      </c>
      <c r="N918" s="27">
        <v>7.1220000000000006E-2</v>
      </c>
      <c r="P918" s="27">
        <v>96.74633</v>
      </c>
      <c r="Q918" s="27">
        <v>-13035</v>
      </c>
      <c r="R918" s="27">
        <v>32850</v>
      </c>
      <c r="S918" s="27">
        <v>-71</v>
      </c>
      <c r="T918" s="27">
        <v>228</v>
      </c>
      <c r="U918" s="48">
        <v>39728.537719907406</v>
      </c>
    </row>
    <row r="919" spans="1:27" x14ac:dyDescent="0.2">
      <c r="A919" s="27" t="s">
        <v>306</v>
      </c>
      <c r="B919" s="28" t="s">
        <v>706</v>
      </c>
      <c r="C919" s="27">
        <v>97.837760000000003</v>
      </c>
      <c r="D919" s="27">
        <v>52.476500000000001</v>
      </c>
      <c r="E919" s="27">
        <v>4.0160000000000001E-2</v>
      </c>
      <c r="F919" s="27">
        <v>1.3439000000000001</v>
      </c>
      <c r="G919" s="27">
        <v>1.3169999999999999E-2</v>
      </c>
      <c r="H919" s="27">
        <v>8.2531199999999991</v>
      </c>
      <c r="I919" s="27">
        <v>4.317E-2</v>
      </c>
      <c r="J919" s="27">
        <v>12.538169999999999</v>
      </c>
      <c r="K919" s="27">
        <v>0.18679999999999999</v>
      </c>
      <c r="L919" s="27">
        <v>22.828109999999999</v>
      </c>
      <c r="M919" s="27">
        <v>0.11468</v>
      </c>
      <c r="N919" s="27">
        <v>0</v>
      </c>
      <c r="P919" s="27">
        <v>97.837760000000003</v>
      </c>
      <c r="Q919" s="27">
        <v>-13092</v>
      </c>
      <c r="R919" s="27">
        <v>32132</v>
      </c>
      <c r="S919" s="27">
        <v>-71</v>
      </c>
      <c r="T919" s="27">
        <v>230</v>
      </c>
      <c r="U919" s="48">
        <v>39728.543993055559</v>
      </c>
    </row>
    <row r="920" spans="1:27" x14ac:dyDescent="0.2">
      <c r="A920" s="27" t="s">
        <v>310</v>
      </c>
      <c r="B920" s="28" t="s">
        <v>706</v>
      </c>
      <c r="C920" s="27">
        <v>97.856120000000004</v>
      </c>
      <c r="D920" s="27">
        <v>52.513849999999998</v>
      </c>
      <c r="E920" s="27">
        <v>1.857E-2</v>
      </c>
      <c r="F920" s="27">
        <v>0.27706999999999998</v>
      </c>
      <c r="G920" s="27">
        <v>9.5300000000000003E-3</v>
      </c>
      <c r="H920" s="27">
        <v>9.0922999999999998</v>
      </c>
      <c r="I920" s="27">
        <v>2.23E-2</v>
      </c>
      <c r="J920" s="27">
        <v>12.432539999999999</v>
      </c>
      <c r="K920" s="27">
        <v>0.1009</v>
      </c>
      <c r="L920" s="27">
        <v>23.26258</v>
      </c>
      <c r="M920" s="27">
        <v>0.1139</v>
      </c>
      <c r="N920" s="27">
        <v>1.259E-2</v>
      </c>
      <c r="P920" s="27">
        <v>97.856120000000004</v>
      </c>
      <c r="Q920" s="27">
        <v>-13111</v>
      </c>
      <c r="R920" s="27">
        <v>32136</v>
      </c>
      <c r="S920" s="27">
        <v>-71</v>
      </c>
      <c r="T920" s="27">
        <v>233</v>
      </c>
      <c r="U920" s="48">
        <v>39728.553194444445</v>
      </c>
    </row>
    <row r="921" spans="1:27" x14ac:dyDescent="0.2">
      <c r="A921" s="27" t="s">
        <v>322</v>
      </c>
      <c r="B921" s="28" t="s">
        <v>708</v>
      </c>
      <c r="C921" s="27">
        <v>97.947850000000003</v>
      </c>
      <c r="D921" s="27">
        <v>51.132350000000002</v>
      </c>
      <c r="E921" s="27">
        <v>2.8719999999999999E-2</v>
      </c>
      <c r="F921" s="27">
        <v>0.35032000000000002</v>
      </c>
      <c r="G921" s="27">
        <v>0.30303999999999998</v>
      </c>
      <c r="H921" s="27">
        <v>19.635370000000002</v>
      </c>
      <c r="I921" s="27">
        <v>0.22466</v>
      </c>
      <c r="J921" s="27">
        <v>25.18065</v>
      </c>
      <c r="K921" s="27">
        <v>0.20288</v>
      </c>
      <c r="L921" s="27">
        <v>0.88244</v>
      </c>
      <c r="M921" s="27">
        <v>7.1700000000000002E-3</v>
      </c>
      <c r="N921" s="27">
        <v>2.4000000000000001E-4</v>
      </c>
      <c r="P921" s="27">
        <v>97.947850000000003</v>
      </c>
      <c r="Q921" s="27">
        <v>-13685</v>
      </c>
      <c r="R921" s="27">
        <v>32845</v>
      </c>
      <c r="S921" s="27">
        <v>-70</v>
      </c>
      <c r="T921" s="27">
        <v>242</v>
      </c>
      <c r="U921" s="48">
        <v>39728.581041666665</v>
      </c>
    </row>
    <row r="922" spans="1:27" x14ac:dyDescent="0.2">
      <c r="A922" s="27" t="s">
        <v>322</v>
      </c>
      <c r="B922" s="28" t="s">
        <v>708</v>
      </c>
      <c r="C922" s="27">
        <v>97.947850000000003</v>
      </c>
      <c r="D922" s="27">
        <v>51.132350000000002</v>
      </c>
      <c r="E922" s="27">
        <v>2.8719999999999999E-2</v>
      </c>
      <c r="F922" s="27">
        <v>0.35032000000000002</v>
      </c>
      <c r="G922" s="27">
        <v>0.30303999999999998</v>
      </c>
      <c r="H922" s="27">
        <v>19.635370000000002</v>
      </c>
      <c r="I922" s="27">
        <v>0.22466</v>
      </c>
      <c r="J922" s="27">
        <v>25.18065</v>
      </c>
      <c r="K922" s="27">
        <v>0.20288</v>
      </c>
      <c r="L922" s="27">
        <v>0.88244</v>
      </c>
      <c r="M922" s="27">
        <v>7.1700000000000002E-3</v>
      </c>
      <c r="N922" s="27">
        <v>2.4000000000000001E-4</v>
      </c>
      <c r="P922" s="27">
        <v>97.947850000000003</v>
      </c>
      <c r="Q922" s="27">
        <v>-13685</v>
      </c>
      <c r="R922" s="27">
        <v>32845</v>
      </c>
      <c r="S922" s="27">
        <v>-70</v>
      </c>
      <c r="T922" s="27">
        <v>242</v>
      </c>
      <c r="U922" s="48">
        <v>39728.581041666665</v>
      </c>
    </row>
    <row r="923" spans="1:27" ht="11.4" x14ac:dyDescent="0.2">
      <c r="A923" s="24" t="s">
        <v>43</v>
      </c>
      <c r="B923" s="25" t="s">
        <v>362</v>
      </c>
      <c r="C923" s="24">
        <v>102.78579999999999</v>
      </c>
      <c r="D923" s="24">
        <v>68.606999999999999</v>
      </c>
      <c r="E923" s="24">
        <v>2.8139999999999998E-2</v>
      </c>
      <c r="F923" s="24">
        <v>20.656179999999999</v>
      </c>
      <c r="G923" s="24">
        <v>1.8589999999999999E-2</v>
      </c>
      <c r="H923" s="24">
        <v>0.32790000000000002</v>
      </c>
      <c r="I923" s="24">
        <v>0</v>
      </c>
      <c r="J923" s="24">
        <v>0.18729999999999999</v>
      </c>
      <c r="K923" s="24">
        <v>2.035E-2</v>
      </c>
      <c r="L923" s="24">
        <v>1.92628</v>
      </c>
      <c r="M923" s="24">
        <v>10.58672</v>
      </c>
      <c r="N923" s="24">
        <v>0.42731999999999998</v>
      </c>
      <c r="O923" s="24"/>
      <c r="P923" s="24">
        <v>102.78579999999999</v>
      </c>
      <c r="Q923" s="24">
        <v>12459</v>
      </c>
      <c r="R923" s="24">
        <v>-26408</v>
      </c>
      <c r="S923" s="24">
        <v>-28</v>
      </c>
      <c r="T923" s="24">
        <v>25</v>
      </c>
      <c r="U923" s="45">
        <v>39728.95076388889</v>
      </c>
      <c r="V923" s="24"/>
      <c r="W923" s="24"/>
      <c r="X923" s="24"/>
      <c r="Y923" s="24"/>
      <c r="Z923" s="24"/>
      <c r="AA923" s="24"/>
    </row>
    <row r="924" spans="1:27" ht="11.4" x14ac:dyDescent="0.2">
      <c r="A924" s="24" t="s">
        <v>45</v>
      </c>
      <c r="B924" s="25" t="s">
        <v>362</v>
      </c>
      <c r="C924" s="24">
        <v>102.67400000000001</v>
      </c>
      <c r="D924" s="24">
        <v>68.056259999999995</v>
      </c>
      <c r="E924" s="24">
        <v>3.1899999999999998E-2</v>
      </c>
      <c r="F924" s="24">
        <v>20.42088</v>
      </c>
      <c r="G924" s="24">
        <v>3.8519999999999999E-2</v>
      </c>
      <c r="H924" s="24">
        <v>0.37074000000000001</v>
      </c>
      <c r="I924" s="24">
        <v>5.8900000000000003E-3</v>
      </c>
      <c r="J924" s="24">
        <v>0.54161999999999999</v>
      </c>
      <c r="K924" s="24">
        <v>0</v>
      </c>
      <c r="L924" s="24">
        <v>2.3732600000000001</v>
      </c>
      <c r="M924" s="24">
        <v>10.388400000000001</v>
      </c>
      <c r="N924" s="24">
        <v>0.44657000000000002</v>
      </c>
      <c r="O924" s="24"/>
      <c r="P924" s="24">
        <v>102.67400000000001</v>
      </c>
      <c r="Q924" s="24">
        <v>12457.3</v>
      </c>
      <c r="R924" s="24">
        <v>-26406.3</v>
      </c>
      <c r="S924" s="24">
        <v>-28</v>
      </c>
      <c r="T924" s="24">
        <v>26</v>
      </c>
      <c r="U924" s="45">
        <v>39728.953946759262</v>
      </c>
      <c r="V924" s="24"/>
      <c r="W924" s="24"/>
      <c r="X924" s="24"/>
      <c r="Y924" s="24"/>
      <c r="Z924" s="24"/>
      <c r="AA924" s="24"/>
    </row>
    <row r="925" spans="1:27" ht="11.4" x14ac:dyDescent="0.2">
      <c r="A925" s="24" t="s">
        <v>46</v>
      </c>
      <c r="B925" s="25" t="s">
        <v>362</v>
      </c>
      <c r="C925" s="24">
        <v>105.06740000000001</v>
      </c>
      <c r="D925" s="24">
        <v>64.914169999999999</v>
      </c>
      <c r="E925" s="24">
        <v>0.10573</v>
      </c>
      <c r="F925" s="24">
        <v>15.994120000000001</v>
      </c>
      <c r="G925" s="24">
        <v>0.19017000000000001</v>
      </c>
      <c r="H925" s="24">
        <v>1.54935</v>
      </c>
      <c r="I925" s="24">
        <v>5.9139999999999998E-2</v>
      </c>
      <c r="J925" s="24">
        <v>5.2613500000000002</v>
      </c>
      <c r="K925" s="24">
        <v>2.2190000000000001E-2</v>
      </c>
      <c r="L925" s="24">
        <v>8.2795400000000008</v>
      </c>
      <c r="M925" s="24">
        <v>8.3512299999999993</v>
      </c>
      <c r="N925" s="24">
        <v>0.34039000000000003</v>
      </c>
      <c r="O925" s="24"/>
      <c r="P925" s="24">
        <v>105.06740000000001</v>
      </c>
      <c r="Q925" s="24">
        <v>12455.7</v>
      </c>
      <c r="R925" s="24">
        <v>-26404.7</v>
      </c>
      <c r="S925" s="24">
        <v>-28</v>
      </c>
      <c r="T925" s="24">
        <v>27</v>
      </c>
      <c r="U925" s="45">
        <v>39728.956932870373</v>
      </c>
      <c r="V925" s="24"/>
      <c r="W925" s="24"/>
      <c r="X925" s="24"/>
      <c r="Y925" s="24"/>
      <c r="Z925" s="24"/>
      <c r="AA925" s="24"/>
    </row>
    <row r="926" spans="1:27" x14ac:dyDescent="0.2">
      <c r="U926" s="48"/>
    </row>
    <row r="927" spans="1:27" x14ac:dyDescent="0.2">
      <c r="A927" s="27" t="s">
        <v>39</v>
      </c>
      <c r="B927" s="28" t="s">
        <v>724</v>
      </c>
      <c r="C927" s="27">
        <v>102.2683</v>
      </c>
      <c r="D927" s="27">
        <v>51.759169999999997</v>
      </c>
      <c r="E927" s="27">
        <v>1.0460000000000001E-2</v>
      </c>
      <c r="F927" s="27">
        <v>27.734069999999999</v>
      </c>
      <c r="G927" s="27">
        <v>7.9450000000000007E-2</v>
      </c>
      <c r="H927" s="27">
        <v>4.0171400000000004</v>
      </c>
      <c r="I927" s="27">
        <v>2.4719999999999999E-2</v>
      </c>
      <c r="J927" s="27">
        <v>2.9458099999999998</v>
      </c>
      <c r="K927" s="27">
        <v>5.4309999999999997E-2</v>
      </c>
      <c r="L927" s="27">
        <v>10.57278</v>
      </c>
      <c r="M927" s="27">
        <v>4.6516999999999999</v>
      </c>
      <c r="N927" s="27">
        <v>0.41871000000000003</v>
      </c>
      <c r="P927" s="27">
        <v>102.2683</v>
      </c>
      <c r="Q927" s="27">
        <v>-13626</v>
      </c>
      <c r="R927" s="27">
        <v>-1089</v>
      </c>
      <c r="S927" s="27">
        <v>-90</v>
      </c>
      <c r="T927" s="27">
        <v>12</v>
      </c>
      <c r="U927" s="48">
        <v>39735.58556712963</v>
      </c>
    </row>
    <row r="928" spans="1:27" x14ac:dyDescent="0.2">
      <c r="A928" s="27" t="s">
        <v>42</v>
      </c>
      <c r="B928" s="28" t="s">
        <v>724</v>
      </c>
      <c r="C928" s="27">
        <v>102.15600000000001</v>
      </c>
      <c r="D928" s="27">
        <v>49.413339999999998</v>
      </c>
      <c r="E928" s="27">
        <v>0.55715000000000003</v>
      </c>
      <c r="F928" s="27">
        <v>27.29552</v>
      </c>
      <c r="G928" s="27">
        <v>0.91212000000000004</v>
      </c>
      <c r="H928" s="27">
        <v>8.3174700000000001</v>
      </c>
      <c r="I928" s="27">
        <v>3.5100000000000001E-3</v>
      </c>
      <c r="J928" s="27">
        <v>0.26330999999999999</v>
      </c>
      <c r="K928" s="27">
        <v>9.0029999999999999E-2</v>
      </c>
      <c r="L928" s="27">
        <v>9.8029600000000006</v>
      </c>
      <c r="M928" s="27">
        <v>4.9714200000000002</v>
      </c>
      <c r="N928" s="27">
        <v>0.52917999999999998</v>
      </c>
      <c r="P928" s="27">
        <v>102.15600000000001</v>
      </c>
      <c r="Q928" s="27">
        <v>-13639</v>
      </c>
      <c r="R928" s="27">
        <v>-1094</v>
      </c>
      <c r="S928" s="27">
        <v>-90</v>
      </c>
      <c r="T928" s="27">
        <v>14</v>
      </c>
      <c r="U928" s="48">
        <v>39735.591840277775</v>
      </c>
    </row>
    <row r="929" spans="1:27" x14ac:dyDescent="0.2">
      <c r="A929" s="27" t="s">
        <v>360</v>
      </c>
      <c r="B929" s="28" t="s">
        <v>724</v>
      </c>
      <c r="C929" s="27">
        <v>102.1315</v>
      </c>
      <c r="D929" s="27">
        <v>50.638109999999998</v>
      </c>
      <c r="E929" s="27">
        <v>4.6299999999999996E-3</v>
      </c>
      <c r="F929" s="27">
        <v>32.84543</v>
      </c>
      <c r="G929" s="27">
        <v>3.1060000000000001E-2</v>
      </c>
      <c r="H929" s="27">
        <v>1.1442099999999999</v>
      </c>
      <c r="I929" s="27">
        <v>0</v>
      </c>
      <c r="J929" s="27">
        <v>3.4840000000000003E-2</v>
      </c>
      <c r="K929" s="27">
        <v>4.9110000000000001E-2</v>
      </c>
      <c r="L929" s="27">
        <v>13.819800000000001</v>
      </c>
      <c r="M929" s="27">
        <v>3.2912300000000001</v>
      </c>
      <c r="N929" s="27">
        <v>0.27311999999999997</v>
      </c>
      <c r="P929" s="27">
        <v>102.1315</v>
      </c>
      <c r="Q929" s="27">
        <v>-13652</v>
      </c>
      <c r="R929" s="27">
        <v>-1099</v>
      </c>
      <c r="S929" s="27">
        <v>-90</v>
      </c>
      <c r="T929" s="27">
        <v>16</v>
      </c>
      <c r="U929" s="48">
        <v>39735.597870370373</v>
      </c>
    </row>
    <row r="930" spans="1:27" s="12" customFormat="1" x14ac:dyDescent="0.2">
      <c r="A930" s="27" t="s">
        <v>48</v>
      </c>
      <c r="B930" s="28" t="s">
        <v>718</v>
      </c>
      <c r="C930" s="27">
        <v>95.076229999999995</v>
      </c>
      <c r="D930" s="27">
        <v>35.206650000000003</v>
      </c>
      <c r="E930" s="27">
        <v>5.1119999999999999E-2</v>
      </c>
      <c r="F930" s="27">
        <v>1.4800000000000001E-2</v>
      </c>
      <c r="G930" s="27">
        <v>2.768E-2</v>
      </c>
      <c r="H930" s="27">
        <v>27.71228</v>
      </c>
      <c r="I930" s="27">
        <v>0.22755</v>
      </c>
      <c r="J930" s="27">
        <v>31.15971</v>
      </c>
      <c r="K930" s="27">
        <v>0.61602000000000001</v>
      </c>
      <c r="L930" s="27">
        <v>5.0650000000000001E-2</v>
      </c>
      <c r="M930" s="27">
        <v>9.3200000000000002E-3</v>
      </c>
      <c r="N930" s="27">
        <v>4.6000000000000001E-4</v>
      </c>
      <c r="O930" s="27"/>
      <c r="P930" s="27">
        <v>95.076229999999995</v>
      </c>
      <c r="Q930" s="27">
        <v>7512</v>
      </c>
      <c r="R930" s="27">
        <v>720</v>
      </c>
      <c r="S930" s="27">
        <v>-65</v>
      </c>
      <c r="T930" s="27">
        <v>22</v>
      </c>
      <c r="U930" s="48">
        <v>39735.616331018522</v>
      </c>
      <c r="V930" s="27"/>
      <c r="W930" s="27"/>
      <c r="X930" s="27"/>
      <c r="Y930" s="27"/>
      <c r="Z930" s="27"/>
      <c r="AA930" s="27"/>
    </row>
    <row r="931" spans="1:27" x14ac:dyDescent="0.2">
      <c r="A931" s="27" t="s">
        <v>50</v>
      </c>
      <c r="B931" s="28" t="s">
        <v>718</v>
      </c>
      <c r="C931" s="27">
        <v>97.450130000000001</v>
      </c>
      <c r="D931" s="27">
        <v>36.683509999999998</v>
      </c>
      <c r="E931" s="27">
        <v>1.915E-2</v>
      </c>
      <c r="F931" s="27">
        <v>3.0450000000000001E-2</v>
      </c>
      <c r="G931" s="27">
        <v>2.9329999999999998E-2</v>
      </c>
      <c r="H931" s="27">
        <v>28.605129999999999</v>
      </c>
      <c r="I931" s="27">
        <v>0.20147999999999999</v>
      </c>
      <c r="J931" s="27">
        <v>31.150600000000001</v>
      </c>
      <c r="K931" s="27">
        <v>0.70687999999999995</v>
      </c>
      <c r="L931" s="27">
        <v>1.545E-2</v>
      </c>
      <c r="M931" s="27">
        <v>4.8999999999999998E-3</v>
      </c>
      <c r="N931" s="27">
        <v>3.2399999999999998E-3</v>
      </c>
      <c r="P931" s="27">
        <v>97.450130000000001</v>
      </c>
      <c r="Q931" s="27">
        <v>7503</v>
      </c>
      <c r="R931" s="27">
        <v>703.6</v>
      </c>
      <c r="S931" s="27">
        <v>-65</v>
      </c>
      <c r="T931" s="27">
        <v>23</v>
      </c>
      <c r="U931" s="48">
        <v>39735.61954861111</v>
      </c>
    </row>
    <row r="932" spans="1:27" x14ac:dyDescent="0.2">
      <c r="A932" s="27" t="s">
        <v>51</v>
      </c>
      <c r="B932" s="28" t="s">
        <v>718</v>
      </c>
      <c r="C932" s="27">
        <v>97.623040000000003</v>
      </c>
      <c r="D932" s="27">
        <v>36.419319999999999</v>
      </c>
      <c r="E932" s="27">
        <v>0.10453999999999999</v>
      </c>
      <c r="F932" s="27">
        <v>3.3169999999999998E-2</v>
      </c>
      <c r="G932" s="27">
        <v>0.10228</v>
      </c>
      <c r="H932" s="27">
        <v>28.864629999999998</v>
      </c>
      <c r="I932" s="27">
        <v>0.20585000000000001</v>
      </c>
      <c r="J932" s="27">
        <v>31.146850000000001</v>
      </c>
      <c r="K932" s="27">
        <v>0.71143999999999996</v>
      </c>
      <c r="L932" s="27">
        <v>2.111E-2</v>
      </c>
      <c r="M932" s="27">
        <v>1.3849999999999999E-2</v>
      </c>
      <c r="N932" s="27">
        <v>0</v>
      </c>
      <c r="P932" s="27">
        <v>97.623040000000003</v>
      </c>
      <c r="Q932" s="27">
        <v>7494</v>
      </c>
      <c r="R932" s="27">
        <v>687.2</v>
      </c>
      <c r="S932" s="27">
        <v>-65</v>
      </c>
      <c r="T932" s="27">
        <v>24</v>
      </c>
      <c r="U932" s="48">
        <v>39735.622557870367</v>
      </c>
    </row>
    <row r="933" spans="1:27" x14ac:dyDescent="0.2">
      <c r="A933" s="27" t="s">
        <v>52</v>
      </c>
      <c r="B933" s="28" t="s">
        <v>718</v>
      </c>
      <c r="C933" s="27">
        <v>97.496889999999993</v>
      </c>
      <c r="D933" s="27">
        <v>36.255200000000002</v>
      </c>
      <c r="E933" s="27">
        <v>0.12007</v>
      </c>
      <c r="F933" s="27">
        <v>3.6429999999999997E-2</v>
      </c>
      <c r="G933" s="27">
        <v>0.13494</v>
      </c>
      <c r="H933" s="27">
        <v>28.986740000000001</v>
      </c>
      <c r="I933" s="27">
        <v>0.21385000000000001</v>
      </c>
      <c r="J933" s="27">
        <v>30.984300000000001</v>
      </c>
      <c r="K933" s="27">
        <v>0.73324</v>
      </c>
      <c r="L933" s="27">
        <v>2.332E-2</v>
      </c>
      <c r="M933" s="27">
        <v>0</v>
      </c>
      <c r="N933" s="27">
        <v>8.7899999999999992E-3</v>
      </c>
      <c r="P933" s="27">
        <v>97.496889999999993</v>
      </c>
      <c r="Q933" s="27">
        <v>7485</v>
      </c>
      <c r="R933" s="27">
        <v>670.8</v>
      </c>
      <c r="S933" s="27">
        <v>-65</v>
      </c>
      <c r="T933" s="27">
        <v>25</v>
      </c>
      <c r="U933" s="48">
        <v>39735.625590277778</v>
      </c>
    </row>
    <row r="934" spans="1:27" x14ac:dyDescent="0.2">
      <c r="A934" s="27" t="s">
        <v>371</v>
      </c>
      <c r="B934" s="28" t="s">
        <v>718</v>
      </c>
      <c r="C934" s="27">
        <v>97.89931</v>
      </c>
      <c r="D934" s="27">
        <v>36.060049999999997</v>
      </c>
      <c r="E934" s="27">
        <v>0.22578000000000001</v>
      </c>
      <c r="F934" s="27">
        <v>4.6100000000000002E-2</v>
      </c>
      <c r="G934" s="27">
        <v>0.12237000000000001</v>
      </c>
      <c r="H934" s="27">
        <v>29.37031</v>
      </c>
      <c r="I934" s="27">
        <v>0.20962</v>
      </c>
      <c r="J934" s="27">
        <v>31.116129999999998</v>
      </c>
      <c r="K934" s="27">
        <v>0.71038000000000001</v>
      </c>
      <c r="L934" s="27">
        <v>2.971E-2</v>
      </c>
      <c r="M934" s="27">
        <v>5.8399999999999997E-3</v>
      </c>
      <c r="N934" s="27">
        <v>3.0100000000000001E-3</v>
      </c>
      <c r="P934" s="27">
        <v>97.89931</v>
      </c>
      <c r="Q934" s="27">
        <v>7476</v>
      </c>
      <c r="R934" s="27">
        <v>654.4</v>
      </c>
      <c r="S934" s="27">
        <v>-65</v>
      </c>
      <c r="T934" s="27">
        <v>26</v>
      </c>
      <c r="U934" s="48">
        <v>39735.628599537034</v>
      </c>
    </row>
    <row r="935" spans="1:27" s="85" customFormat="1" x14ac:dyDescent="0.2">
      <c r="A935" s="27" t="s">
        <v>372</v>
      </c>
      <c r="B935" s="28" t="s">
        <v>718</v>
      </c>
      <c r="C935" s="27">
        <v>97.753559999999993</v>
      </c>
      <c r="D935" s="27">
        <v>36.423079999999999</v>
      </c>
      <c r="E935" s="27">
        <v>0.28872999999999999</v>
      </c>
      <c r="F935" s="27">
        <v>3.9780000000000003E-2</v>
      </c>
      <c r="G935" s="27">
        <v>4.5350000000000001E-2</v>
      </c>
      <c r="H935" s="27">
        <v>28.396830000000001</v>
      </c>
      <c r="I935" s="27">
        <v>0.24873000000000001</v>
      </c>
      <c r="J935" s="27">
        <v>31.49316</v>
      </c>
      <c r="K935" s="27">
        <v>0.81266000000000005</v>
      </c>
      <c r="L935" s="27">
        <v>3.2100000000000002E-3</v>
      </c>
      <c r="M935" s="27">
        <v>1.57E-3</v>
      </c>
      <c r="N935" s="27">
        <v>4.6000000000000001E-4</v>
      </c>
      <c r="O935" s="27"/>
      <c r="P935" s="27">
        <v>97.753559999999993</v>
      </c>
      <c r="Q935" s="27">
        <v>7467</v>
      </c>
      <c r="R935" s="27">
        <v>638</v>
      </c>
      <c r="S935" s="27">
        <v>-65</v>
      </c>
      <c r="T935" s="27">
        <v>27</v>
      </c>
      <c r="U935" s="48">
        <v>39735.631620370368</v>
      </c>
      <c r="V935" s="27"/>
      <c r="W935" s="27"/>
      <c r="X935" s="27"/>
      <c r="Y935" s="27"/>
      <c r="Z935" s="27"/>
      <c r="AA935" s="27"/>
    </row>
    <row r="936" spans="1:27" x14ac:dyDescent="0.2">
      <c r="A936" s="27" t="s">
        <v>58</v>
      </c>
      <c r="B936" s="28" t="s">
        <v>719</v>
      </c>
      <c r="C936" s="27">
        <v>97.800619999999995</v>
      </c>
      <c r="D936" s="27">
        <v>36.798609999999996</v>
      </c>
      <c r="E936" s="27">
        <v>5.8180000000000003E-2</v>
      </c>
      <c r="F936" s="27">
        <v>8.43E-3</v>
      </c>
      <c r="G936" s="27">
        <v>2.9020000000000001E-2</v>
      </c>
      <c r="H936" s="27">
        <v>28.554839999999999</v>
      </c>
      <c r="I936" s="27">
        <v>0.21195</v>
      </c>
      <c r="J936" s="27">
        <v>31.476790000000001</v>
      </c>
      <c r="K936" s="27">
        <v>0.63573000000000002</v>
      </c>
      <c r="L936" s="27">
        <v>2.129E-2</v>
      </c>
      <c r="M936" s="27">
        <v>0</v>
      </c>
      <c r="N936" s="27">
        <v>5.7800000000000004E-3</v>
      </c>
      <c r="P936" s="27">
        <v>97.800619999999995</v>
      </c>
      <c r="Q936" s="27">
        <v>7269</v>
      </c>
      <c r="R936" s="27">
        <v>-514</v>
      </c>
      <c r="S936" s="27">
        <v>-65</v>
      </c>
      <c r="T936" s="27">
        <v>32</v>
      </c>
      <c r="U936" s="48">
        <v>39735.647002314814</v>
      </c>
    </row>
    <row r="937" spans="1:27" s="12" customFormat="1" x14ac:dyDescent="0.2">
      <c r="A937" s="27" t="s">
        <v>61</v>
      </c>
      <c r="B937" s="28" t="s">
        <v>714</v>
      </c>
      <c r="C937" s="27">
        <v>97.231830000000002</v>
      </c>
      <c r="D937" s="27">
        <v>36.597079999999998</v>
      </c>
      <c r="E937" s="27">
        <v>5.1810000000000002E-2</v>
      </c>
      <c r="F937" s="27">
        <v>2.3109999999999999E-2</v>
      </c>
      <c r="G937" s="27">
        <v>1.8769999999999998E-2</v>
      </c>
      <c r="H937" s="27">
        <v>27.961880000000001</v>
      </c>
      <c r="I937" s="27">
        <v>0.22105</v>
      </c>
      <c r="J937" s="27">
        <v>31.530429999999999</v>
      </c>
      <c r="K937" s="27">
        <v>0.78315999999999997</v>
      </c>
      <c r="L937" s="27">
        <v>3.8699999999999998E-2</v>
      </c>
      <c r="M937" s="27">
        <v>1.42E-3</v>
      </c>
      <c r="N937" s="27">
        <v>4.4000000000000003E-3</v>
      </c>
      <c r="O937" s="27"/>
      <c r="P937" s="27">
        <v>97.231830000000002</v>
      </c>
      <c r="Q937" s="27">
        <v>18182.2</v>
      </c>
      <c r="R937" s="27">
        <v>-116.2</v>
      </c>
      <c r="S937" s="27">
        <v>-72</v>
      </c>
      <c r="T937" s="27">
        <v>34</v>
      </c>
      <c r="U937" s="48">
        <v>39735.653310185182</v>
      </c>
      <c r="V937" s="27"/>
      <c r="W937" s="27"/>
      <c r="X937" s="27"/>
      <c r="Y937" s="27"/>
      <c r="Z937" s="27"/>
      <c r="AA937" s="27"/>
    </row>
    <row r="938" spans="1:27" s="12" customFormat="1" x14ac:dyDescent="0.2">
      <c r="A938" s="27" t="s">
        <v>62</v>
      </c>
      <c r="B938" s="28" t="s">
        <v>714</v>
      </c>
      <c r="C938" s="27">
        <v>97.131609999999995</v>
      </c>
      <c r="D938" s="27">
        <v>36.646729999999998</v>
      </c>
      <c r="E938" s="27">
        <v>5.8590000000000003E-2</v>
      </c>
      <c r="F938" s="27">
        <v>0.20962</v>
      </c>
      <c r="G938" s="27">
        <v>0.11310000000000001</v>
      </c>
      <c r="H938" s="27">
        <v>28.007560000000002</v>
      </c>
      <c r="I938" s="27">
        <v>0.23154</v>
      </c>
      <c r="J938" s="27">
        <v>30.452839999999998</v>
      </c>
      <c r="K938" s="27">
        <v>0.75914000000000004</v>
      </c>
      <c r="L938" s="27">
        <v>0.64068999999999998</v>
      </c>
      <c r="M938" s="27">
        <v>1.111E-2</v>
      </c>
      <c r="N938" s="27">
        <v>6.8999999999999997E-4</v>
      </c>
      <c r="O938" s="27"/>
      <c r="P938" s="27">
        <v>97.131609999999995</v>
      </c>
      <c r="Q938" s="27">
        <v>18188.400000000001</v>
      </c>
      <c r="R938" s="27">
        <v>-128.4</v>
      </c>
      <c r="S938" s="27">
        <v>-72</v>
      </c>
      <c r="T938" s="27">
        <v>35</v>
      </c>
      <c r="U938" s="48">
        <v>39735.656331018516</v>
      </c>
      <c r="V938" s="27"/>
      <c r="W938" s="27"/>
      <c r="X938" s="27"/>
      <c r="Y938" s="27"/>
      <c r="Z938" s="27"/>
      <c r="AA938" s="27"/>
    </row>
    <row r="939" spans="1:27" s="12" customFormat="1" x14ac:dyDescent="0.2">
      <c r="A939" s="27" t="s">
        <v>63</v>
      </c>
      <c r="B939" s="28" t="s">
        <v>714</v>
      </c>
      <c r="C939" s="27">
        <v>97.474909999999994</v>
      </c>
      <c r="D939" s="27">
        <v>36.639789999999998</v>
      </c>
      <c r="E939" s="27">
        <v>3.8550000000000001E-2</v>
      </c>
      <c r="F939" s="27">
        <v>8.0920000000000006E-2</v>
      </c>
      <c r="G939" s="27">
        <v>2.776E-2</v>
      </c>
      <c r="H939" s="27">
        <v>28.205459999999999</v>
      </c>
      <c r="I939" s="27">
        <v>0.21149999999999999</v>
      </c>
      <c r="J939" s="27">
        <v>31.46677</v>
      </c>
      <c r="K939" s="27">
        <v>0.75380000000000003</v>
      </c>
      <c r="L939" s="27">
        <v>2.809E-2</v>
      </c>
      <c r="M939" s="27">
        <v>1.7180000000000001E-2</v>
      </c>
      <c r="N939" s="27">
        <v>5.0899999999999999E-3</v>
      </c>
      <c r="O939" s="27"/>
      <c r="P939" s="27">
        <v>97.474909999999994</v>
      </c>
      <c r="Q939" s="27">
        <v>18194.599999999999</v>
      </c>
      <c r="R939" s="27">
        <v>-140.6</v>
      </c>
      <c r="S939" s="27">
        <v>-72</v>
      </c>
      <c r="T939" s="27">
        <v>36</v>
      </c>
      <c r="U939" s="48">
        <v>39735.65934027778</v>
      </c>
      <c r="V939" s="27"/>
      <c r="W939" s="27"/>
      <c r="X939" s="27"/>
      <c r="Y939" s="27"/>
      <c r="Z939" s="27"/>
      <c r="AA939" s="27"/>
    </row>
    <row r="940" spans="1:27" x14ac:dyDescent="0.2">
      <c r="A940" s="27" t="s">
        <v>64</v>
      </c>
      <c r="B940" s="28" t="s">
        <v>714</v>
      </c>
      <c r="C940" s="27">
        <v>97.396119999999996</v>
      </c>
      <c r="D940" s="27">
        <v>36.671750000000003</v>
      </c>
      <c r="E940" s="27">
        <v>7.3130000000000001E-2</v>
      </c>
      <c r="F940" s="27">
        <v>2.0899999999999998E-3</v>
      </c>
      <c r="G940" s="27">
        <v>2.733E-2</v>
      </c>
      <c r="H940" s="27">
        <v>28.234089999999998</v>
      </c>
      <c r="I940" s="27">
        <v>0.25224999999999997</v>
      </c>
      <c r="J940" s="27">
        <v>31.359839999999998</v>
      </c>
      <c r="K940" s="27">
        <v>0.75790999999999997</v>
      </c>
      <c r="L940" s="27">
        <v>7.1599999999999997E-3</v>
      </c>
      <c r="M940" s="27">
        <v>8.0300000000000007E-3</v>
      </c>
      <c r="N940" s="27">
        <v>2.5500000000000002E-3</v>
      </c>
      <c r="P940" s="27">
        <v>97.396119999999996</v>
      </c>
      <c r="Q940" s="27">
        <v>18200.8</v>
      </c>
      <c r="R940" s="27">
        <v>-152.80000000000001</v>
      </c>
      <c r="S940" s="27">
        <v>-72</v>
      </c>
      <c r="T940" s="27">
        <v>37</v>
      </c>
      <c r="U940" s="48">
        <v>39735.662326388891</v>
      </c>
    </row>
    <row r="941" spans="1:27" x14ac:dyDescent="0.2">
      <c r="A941" s="27" t="s">
        <v>375</v>
      </c>
      <c r="B941" s="28" t="s">
        <v>714</v>
      </c>
      <c r="C941" s="27">
        <v>97.260230000000007</v>
      </c>
      <c r="D941" s="27">
        <v>36.508130000000001</v>
      </c>
      <c r="E941" s="27">
        <v>6.547E-2</v>
      </c>
      <c r="F941" s="27">
        <v>2.7459999999999998E-2</v>
      </c>
      <c r="G941" s="27">
        <v>8.1439999999999999E-2</v>
      </c>
      <c r="H941" s="27">
        <v>28.308299999999999</v>
      </c>
      <c r="I941" s="27">
        <v>0.20054</v>
      </c>
      <c r="J941" s="27">
        <v>31.29374</v>
      </c>
      <c r="K941" s="27">
        <v>0.72674000000000005</v>
      </c>
      <c r="L941" s="27">
        <v>4.8410000000000002E-2</v>
      </c>
      <c r="M941" s="27">
        <v>0</v>
      </c>
      <c r="N941" s="27">
        <v>0</v>
      </c>
      <c r="P941" s="27">
        <v>97.260230000000007</v>
      </c>
      <c r="Q941" s="27">
        <v>18207</v>
      </c>
      <c r="R941" s="27">
        <v>-165</v>
      </c>
      <c r="S941" s="27">
        <v>-72</v>
      </c>
      <c r="T941" s="27">
        <v>38</v>
      </c>
      <c r="U941" s="48">
        <v>39735.665347222224</v>
      </c>
    </row>
    <row r="942" spans="1:27" x14ac:dyDescent="0.2">
      <c r="A942" s="27" t="s">
        <v>65</v>
      </c>
      <c r="B942" s="28" t="s">
        <v>716</v>
      </c>
      <c r="C942" s="27">
        <v>95.489879999999999</v>
      </c>
      <c r="D942" s="27">
        <v>0.80110999999999999</v>
      </c>
      <c r="E942" s="27">
        <v>7.0379999999999998E-2</v>
      </c>
      <c r="F942" s="27">
        <v>54.652720000000002</v>
      </c>
      <c r="G942" s="27">
        <v>1.2091499999999999</v>
      </c>
      <c r="H942" s="27">
        <v>27.22738</v>
      </c>
      <c r="I942" s="27">
        <v>9.5259999999999997E-2</v>
      </c>
      <c r="J942" s="27">
        <v>10.00717</v>
      </c>
      <c r="K942" s="27">
        <v>1.37269</v>
      </c>
      <c r="L942" s="27">
        <v>2.5340000000000001E-2</v>
      </c>
      <c r="M942" s="27">
        <v>2.869E-2</v>
      </c>
      <c r="N942" s="27">
        <v>0</v>
      </c>
      <c r="P942" s="27">
        <v>95.489879999999999</v>
      </c>
      <c r="Q942" s="27">
        <v>18466</v>
      </c>
      <c r="R942" s="27">
        <v>-137</v>
      </c>
      <c r="S942" s="27">
        <v>-74</v>
      </c>
      <c r="T942" s="27">
        <v>39</v>
      </c>
      <c r="U942" s="48">
        <v>39735.668425925927</v>
      </c>
    </row>
    <row r="943" spans="1:27" x14ac:dyDescent="0.2">
      <c r="A943" s="27" t="s">
        <v>67</v>
      </c>
      <c r="B943" s="28" t="s">
        <v>716</v>
      </c>
      <c r="C943" s="27">
        <v>95.858000000000004</v>
      </c>
      <c r="D943" s="27">
        <v>0.85911999999999999</v>
      </c>
      <c r="E943" s="27">
        <v>6.2109999999999999E-2</v>
      </c>
      <c r="F943" s="27">
        <v>55.231259999999999</v>
      </c>
      <c r="G943" s="27">
        <v>1.16828</v>
      </c>
      <c r="H943" s="27">
        <v>26.95185</v>
      </c>
      <c r="I943" s="27">
        <v>9.6460000000000004E-2</v>
      </c>
      <c r="J943" s="27">
        <v>10.026149999999999</v>
      </c>
      <c r="K943" s="27">
        <v>1.41831</v>
      </c>
      <c r="L943" s="27">
        <v>1.132E-2</v>
      </c>
      <c r="M943" s="27">
        <v>2.4670000000000001E-2</v>
      </c>
      <c r="N943" s="27">
        <v>8.4600000000000005E-3</v>
      </c>
      <c r="P943" s="27">
        <v>95.858000000000004</v>
      </c>
      <c r="Q943" s="27">
        <v>18470.7</v>
      </c>
      <c r="R943" s="27">
        <v>-152.30000000000001</v>
      </c>
      <c r="S943" s="27">
        <v>-74</v>
      </c>
      <c r="T943" s="27">
        <v>40</v>
      </c>
      <c r="U943" s="48">
        <v>39735.671631944446</v>
      </c>
    </row>
    <row r="944" spans="1:27" x14ac:dyDescent="0.2">
      <c r="A944" s="27" t="s">
        <v>68</v>
      </c>
      <c r="B944" s="28" t="s">
        <v>716</v>
      </c>
      <c r="C944" s="27">
        <v>96.138390000000001</v>
      </c>
      <c r="D944" s="27">
        <v>0.90471999999999997</v>
      </c>
      <c r="E944" s="27">
        <v>7.9339999999999994E-2</v>
      </c>
      <c r="F944" s="27">
        <v>55.107999999999997</v>
      </c>
      <c r="G944" s="27">
        <v>1.2347600000000001</v>
      </c>
      <c r="H944" s="27">
        <v>27.18871</v>
      </c>
      <c r="I944" s="27">
        <v>8.9010000000000006E-2</v>
      </c>
      <c r="J944" s="27">
        <v>10.095280000000001</v>
      </c>
      <c r="K944" s="27">
        <v>1.3817299999999999</v>
      </c>
      <c r="L944" s="27">
        <v>3.2329999999999998E-2</v>
      </c>
      <c r="M944" s="27">
        <v>1.856E-2</v>
      </c>
      <c r="N944" s="27">
        <v>5.9500000000000004E-3</v>
      </c>
      <c r="P944" s="27">
        <v>96.138390000000001</v>
      </c>
      <c r="Q944" s="27">
        <v>18475.3</v>
      </c>
      <c r="R944" s="27">
        <v>-167.7</v>
      </c>
      <c r="S944" s="27">
        <v>-74</v>
      </c>
      <c r="T944" s="27">
        <v>41</v>
      </c>
      <c r="U944" s="48">
        <v>39735.674641203703</v>
      </c>
    </row>
    <row r="945" spans="1:21" x14ac:dyDescent="0.2">
      <c r="A945" s="27" t="s">
        <v>69</v>
      </c>
      <c r="B945" s="28" t="s">
        <v>716</v>
      </c>
      <c r="C945" s="27">
        <v>96.962400000000002</v>
      </c>
      <c r="D945" s="27">
        <v>0.85751999999999995</v>
      </c>
      <c r="E945" s="27">
        <v>7.3830000000000007E-2</v>
      </c>
      <c r="F945" s="27">
        <v>56.523119999999999</v>
      </c>
      <c r="G945" s="27">
        <v>1.4065399999999999</v>
      </c>
      <c r="H945" s="27">
        <v>26.61111</v>
      </c>
      <c r="I945" s="27">
        <v>6.7970000000000003E-2</v>
      </c>
      <c r="J945" s="27">
        <v>10.012359999999999</v>
      </c>
      <c r="K945" s="27">
        <v>1.34924</v>
      </c>
      <c r="L945" s="27">
        <v>6.0429999999999998E-2</v>
      </c>
      <c r="M945" s="27">
        <v>2.7999999999999998E-4</v>
      </c>
      <c r="N945" s="27">
        <v>0</v>
      </c>
      <c r="P945" s="27">
        <v>96.962400000000002</v>
      </c>
      <c r="Q945" s="27">
        <v>18480</v>
      </c>
      <c r="R945" s="27">
        <v>-183</v>
      </c>
      <c r="S945" s="27">
        <v>-74</v>
      </c>
      <c r="T945" s="27">
        <v>42</v>
      </c>
      <c r="U945" s="48">
        <v>39735.67765046296</v>
      </c>
    </row>
    <row r="946" spans="1:21" x14ac:dyDescent="0.2">
      <c r="A946" s="27" t="s">
        <v>73</v>
      </c>
      <c r="B946" s="28" t="s">
        <v>717</v>
      </c>
      <c r="C946" s="27">
        <v>96.370670000000004</v>
      </c>
      <c r="D946" s="27">
        <v>0.84907999999999995</v>
      </c>
      <c r="E946" s="27">
        <v>0.20630999999999999</v>
      </c>
      <c r="F946" s="27">
        <v>55.836779999999997</v>
      </c>
      <c r="G946" s="27">
        <v>1.6184700000000001</v>
      </c>
      <c r="H946" s="27">
        <v>25.83718</v>
      </c>
      <c r="I946" s="27">
        <v>0.11253000000000001</v>
      </c>
      <c r="J946" s="27">
        <v>10.54748</v>
      </c>
      <c r="K946" s="27">
        <v>1.29155</v>
      </c>
      <c r="L946" s="27">
        <v>3.3890000000000003E-2</v>
      </c>
      <c r="M946" s="27">
        <v>3.2390000000000002E-2</v>
      </c>
      <c r="N946" s="27">
        <v>5.0200000000000002E-3</v>
      </c>
      <c r="P946" s="27">
        <v>96.370670000000004</v>
      </c>
      <c r="Q946" s="27">
        <v>18524</v>
      </c>
      <c r="R946" s="27">
        <v>-268</v>
      </c>
      <c r="S946" s="27">
        <v>-72</v>
      </c>
      <c r="T946" s="27">
        <v>43</v>
      </c>
      <c r="U946" s="48">
        <v>39735.680717592593</v>
      </c>
    </row>
    <row r="947" spans="1:21" x14ac:dyDescent="0.2">
      <c r="A947" s="27" t="s">
        <v>75</v>
      </c>
      <c r="B947" s="28" t="s">
        <v>717</v>
      </c>
      <c r="C947" s="27">
        <v>96.068010000000001</v>
      </c>
      <c r="D947" s="27">
        <v>0.85260000000000002</v>
      </c>
      <c r="E947" s="27">
        <v>9.7119999999999998E-2</v>
      </c>
      <c r="F947" s="27">
        <v>55.143549999999998</v>
      </c>
      <c r="G947" s="27">
        <v>1.49891</v>
      </c>
      <c r="H947" s="27">
        <v>26.637589999999999</v>
      </c>
      <c r="I947" s="27">
        <v>0.12501999999999999</v>
      </c>
      <c r="J947" s="27">
        <v>10.352959999999999</v>
      </c>
      <c r="K947" s="27">
        <v>1.3183499999999999</v>
      </c>
      <c r="L947" s="27">
        <v>3.0210000000000001E-2</v>
      </c>
      <c r="M947" s="27">
        <v>6.2100000000000002E-3</v>
      </c>
      <c r="N947" s="27">
        <v>5.4799999999999996E-3</v>
      </c>
      <c r="P947" s="27">
        <v>96.068010000000001</v>
      </c>
      <c r="Q947" s="27">
        <v>18520</v>
      </c>
      <c r="R947" s="27">
        <v>-279.7</v>
      </c>
      <c r="S947" s="27">
        <v>-72</v>
      </c>
      <c r="T947" s="27">
        <v>44</v>
      </c>
      <c r="U947" s="48">
        <v>39735.683946759258</v>
      </c>
    </row>
    <row r="948" spans="1:21" x14ac:dyDescent="0.2">
      <c r="A948" s="27" t="s">
        <v>76</v>
      </c>
      <c r="B948" s="28" t="s">
        <v>717</v>
      </c>
      <c r="C948" s="27">
        <v>95.257549999999995</v>
      </c>
      <c r="D948" s="27">
        <v>1.0171300000000001</v>
      </c>
      <c r="E948" s="27">
        <v>8.0250000000000002E-2</v>
      </c>
      <c r="F948" s="27">
        <v>54.98057</v>
      </c>
      <c r="G948" s="27">
        <v>1.4891700000000001</v>
      </c>
      <c r="H948" s="27">
        <v>25.985469999999999</v>
      </c>
      <c r="I948" s="27">
        <v>8.831E-2</v>
      </c>
      <c r="J948" s="27">
        <v>10.20609</v>
      </c>
      <c r="K948" s="27">
        <v>1.3293299999999999</v>
      </c>
      <c r="L948" s="27">
        <v>5.4629999999999998E-2</v>
      </c>
      <c r="M948" s="27">
        <v>2.6599999999999999E-2</v>
      </c>
      <c r="N948" s="27">
        <v>0</v>
      </c>
      <c r="P948" s="27">
        <v>95.257549999999995</v>
      </c>
      <c r="Q948" s="27">
        <v>18516</v>
      </c>
      <c r="R948" s="27">
        <v>-291.3</v>
      </c>
      <c r="S948" s="27">
        <v>-72</v>
      </c>
      <c r="T948" s="27">
        <v>45</v>
      </c>
      <c r="U948" s="48">
        <v>39735.686956018515</v>
      </c>
    </row>
    <row r="949" spans="1:21" x14ac:dyDescent="0.2">
      <c r="A949" s="27" t="s">
        <v>77</v>
      </c>
      <c r="B949" s="28" t="s">
        <v>717</v>
      </c>
      <c r="C949" s="27">
        <v>96.876570000000001</v>
      </c>
      <c r="D949" s="27">
        <v>0.95445999999999998</v>
      </c>
      <c r="E949" s="27">
        <v>0.1041</v>
      </c>
      <c r="F949" s="27">
        <v>55.645000000000003</v>
      </c>
      <c r="G949" s="27">
        <v>1.59921</v>
      </c>
      <c r="H949" s="27">
        <v>26.39311</v>
      </c>
      <c r="I949" s="27">
        <v>0.11681999999999999</v>
      </c>
      <c r="J949" s="27">
        <v>10.61642</v>
      </c>
      <c r="K949" s="27">
        <v>1.34084</v>
      </c>
      <c r="L949" s="27">
        <v>9.0690000000000007E-2</v>
      </c>
      <c r="M949" s="27">
        <v>1.5740000000000001E-2</v>
      </c>
      <c r="N949" s="27">
        <v>2.3000000000000001E-4</v>
      </c>
      <c r="P949" s="27">
        <v>96.876570000000001</v>
      </c>
      <c r="Q949" s="27">
        <v>18512</v>
      </c>
      <c r="R949" s="27">
        <v>-303</v>
      </c>
      <c r="S949" s="27">
        <v>-72</v>
      </c>
      <c r="T949" s="27">
        <v>46</v>
      </c>
      <c r="U949" s="48">
        <v>39735.689965277779</v>
      </c>
    </row>
    <row r="950" spans="1:21" x14ac:dyDescent="0.2">
      <c r="A950" s="27" t="s">
        <v>81</v>
      </c>
      <c r="B950" s="28" t="s">
        <v>713</v>
      </c>
      <c r="C950" s="27">
        <v>97.511359999999996</v>
      </c>
      <c r="D950" s="27">
        <v>50.129899999999999</v>
      </c>
      <c r="E950" s="27">
        <v>5.5599999999999998E-3</v>
      </c>
      <c r="F950" s="27">
        <v>29.50892</v>
      </c>
      <c r="G950" s="27">
        <v>2.0310000000000002E-2</v>
      </c>
      <c r="H950" s="27">
        <v>0.83155000000000001</v>
      </c>
      <c r="I950" s="27">
        <v>9.9399999999999992E-3</v>
      </c>
      <c r="J950" s="27">
        <v>0.24698999999999999</v>
      </c>
      <c r="K950" s="27">
        <v>2.4629999999999999E-2</v>
      </c>
      <c r="L950" s="27">
        <v>12.995200000000001</v>
      </c>
      <c r="M950" s="27">
        <v>3.5861800000000001</v>
      </c>
      <c r="N950" s="27">
        <v>0.15218000000000001</v>
      </c>
      <c r="P950" s="27">
        <v>97.511359999999996</v>
      </c>
      <c r="Q950" s="27">
        <v>18773</v>
      </c>
      <c r="R950" s="27">
        <v>-303</v>
      </c>
      <c r="S950" s="27">
        <v>-73</v>
      </c>
      <c r="T950" s="27">
        <v>47</v>
      </c>
      <c r="U950" s="48">
        <v>39735.693067129629</v>
      </c>
    </row>
    <row r="951" spans="1:21" x14ac:dyDescent="0.2">
      <c r="A951" s="27" t="s">
        <v>83</v>
      </c>
      <c r="B951" s="28" t="s">
        <v>713</v>
      </c>
      <c r="C951" s="27">
        <v>96.928669999999997</v>
      </c>
      <c r="D951" s="27">
        <v>49.176850000000002</v>
      </c>
      <c r="E951" s="27">
        <v>8.2299999999999998E-2</v>
      </c>
      <c r="F951" s="27">
        <v>21.933389999999999</v>
      </c>
      <c r="G951" s="27">
        <v>2.1729999999999999E-2</v>
      </c>
      <c r="H951" s="27">
        <v>6.5159000000000002</v>
      </c>
      <c r="I951" s="27">
        <v>4.3369999999999999E-2</v>
      </c>
      <c r="J951" s="27">
        <v>6.3659600000000003</v>
      </c>
      <c r="K951" s="27">
        <v>0.16386999999999999</v>
      </c>
      <c r="L951" s="27">
        <v>8.9937500000000004</v>
      </c>
      <c r="M951" s="27">
        <v>3.4563700000000002</v>
      </c>
      <c r="N951" s="27">
        <v>0.17518</v>
      </c>
      <c r="P951" s="27">
        <v>96.928669999999997</v>
      </c>
      <c r="Q951" s="27">
        <v>18778.8</v>
      </c>
      <c r="R951" s="27">
        <v>-310</v>
      </c>
      <c r="S951" s="27">
        <v>-73</v>
      </c>
      <c r="T951" s="27">
        <v>48</v>
      </c>
      <c r="U951" s="48">
        <v>39735.69630787037</v>
      </c>
    </row>
    <row r="952" spans="1:21" x14ac:dyDescent="0.2">
      <c r="A952" s="27" t="s">
        <v>87</v>
      </c>
      <c r="B952" s="28" t="s">
        <v>715</v>
      </c>
      <c r="C952" s="27">
        <v>97.348129999999998</v>
      </c>
      <c r="D952" s="27">
        <v>36.960619999999999</v>
      </c>
      <c r="E952" s="27">
        <v>0.20311000000000001</v>
      </c>
      <c r="F952" s="27">
        <v>0</v>
      </c>
      <c r="G952" s="27">
        <v>4.3630000000000002E-2</v>
      </c>
      <c r="H952" s="27">
        <v>26.540990000000001</v>
      </c>
      <c r="I952" s="27">
        <v>0.23851</v>
      </c>
      <c r="J952" s="27">
        <v>32.57141</v>
      </c>
      <c r="K952" s="27">
        <v>0.69432000000000005</v>
      </c>
      <c r="L952" s="27">
        <v>9.554E-2</v>
      </c>
      <c r="M952" s="27">
        <v>0</v>
      </c>
      <c r="N952" s="27">
        <v>0</v>
      </c>
      <c r="P952" s="27">
        <v>97.348129999999998</v>
      </c>
      <c r="Q952" s="27">
        <v>18555</v>
      </c>
      <c r="R952" s="27">
        <v>128</v>
      </c>
      <c r="S952" s="27">
        <v>-73</v>
      </c>
      <c r="T952" s="27">
        <v>52</v>
      </c>
      <c r="U952" s="48">
        <v>39735.708460648151</v>
      </c>
    </row>
    <row r="953" spans="1:21" x14ac:dyDescent="0.2">
      <c r="A953" s="27" t="s">
        <v>89</v>
      </c>
      <c r="B953" s="28" t="s">
        <v>715</v>
      </c>
      <c r="C953" s="27">
        <v>97.042259999999999</v>
      </c>
      <c r="D953" s="27">
        <v>36.970579999999998</v>
      </c>
      <c r="E953" s="27">
        <v>0.15701000000000001</v>
      </c>
      <c r="F953" s="27">
        <v>0</v>
      </c>
      <c r="G953" s="27">
        <v>3.3149999999999999E-2</v>
      </c>
      <c r="H953" s="27">
        <v>26.530480000000001</v>
      </c>
      <c r="I953" s="27">
        <v>0.21418999999999999</v>
      </c>
      <c r="J953" s="27">
        <v>32.345120000000001</v>
      </c>
      <c r="K953" s="27">
        <v>0.69177999999999995</v>
      </c>
      <c r="L953" s="27">
        <v>8.1640000000000004E-2</v>
      </c>
      <c r="M953" s="27">
        <v>1.482E-2</v>
      </c>
      <c r="N953" s="27">
        <v>3.48E-3</v>
      </c>
      <c r="P953" s="27">
        <v>97.042259999999999</v>
      </c>
      <c r="Q953" s="27">
        <v>18540.8</v>
      </c>
      <c r="R953" s="27">
        <v>133.80000000000001</v>
      </c>
      <c r="S953" s="27">
        <v>-73</v>
      </c>
      <c r="T953" s="27">
        <v>53</v>
      </c>
      <c r="U953" s="48">
        <v>39735.711655092593</v>
      </c>
    </row>
    <row r="954" spans="1:21" x14ac:dyDescent="0.2">
      <c r="A954" s="27" t="s">
        <v>90</v>
      </c>
      <c r="B954" s="28" t="s">
        <v>715</v>
      </c>
      <c r="C954" s="27">
        <v>97.674639999999997</v>
      </c>
      <c r="D954" s="27">
        <v>37.024259999999998</v>
      </c>
      <c r="E954" s="27">
        <v>0.13729</v>
      </c>
      <c r="F954" s="27">
        <v>0</v>
      </c>
      <c r="G954" s="27">
        <v>3.3689999999999998E-2</v>
      </c>
      <c r="H954" s="27">
        <v>26.87107</v>
      </c>
      <c r="I954" s="27">
        <v>0.24489</v>
      </c>
      <c r="J954" s="27">
        <v>32.569110000000002</v>
      </c>
      <c r="K954" s="27">
        <v>0.70282999999999995</v>
      </c>
      <c r="L954" s="27">
        <v>8.1570000000000004E-2</v>
      </c>
      <c r="M954" s="27">
        <v>9.9299999999999996E-3</v>
      </c>
      <c r="N954" s="27">
        <v>0</v>
      </c>
      <c r="P954" s="27">
        <v>97.674639999999997</v>
      </c>
      <c r="Q954" s="27">
        <v>18526.5</v>
      </c>
      <c r="R954" s="27">
        <v>139.5</v>
      </c>
      <c r="S954" s="27">
        <v>-73</v>
      </c>
      <c r="T954" s="27">
        <v>54</v>
      </c>
      <c r="U954" s="48">
        <v>39735.714641203704</v>
      </c>
    </row>
    <row r="955" spans="1:21" x14ac:dyDescent="0.2">
      <c r="A955" s="27" t="s">
        <v>91</v>
      </c>
      <c r="B955" s="28" t="s">
        <v>715</v>
      </c>
      <c r="C955" s="27">
        <v>97.28349</v>
      </c>
      <c r="D955" s="27">
        <v>37.042029999999997</v>
      </c>
      <c r="E955" s="27">
        <v>0.12378</v>
      </c>
      <c r="F955" s="27">
        <v>0</v>
      </c>
      <c r="G955" s="27">
        <v>4.4850000000000001E-2</v>
      </c>
      <c r="H955" s="27">
        <v>26.810130000000001</v>
      </c>
      <c r="I955" s="27">
        <v>0.19736000000000001</v>
      </c>
      <c r="J955" s="27">
        <v>32.290300000000002</v>
      </c>
      <c r="K955" s="27">
        <v>0.67869999999999997</v>
      </c>
      <c r="L955" s="27">
        <v>8.6029999999999995E-2</v>
      </c>
      <c r="M955" s="27">
        <v>1.031E-2</v>
      </c>
      <c r="N955" s="27">
        <v>0</v>
      </c>
      <c r="P955" s="27">
        <v>97.28349</v>
      </c>
      <c r="Q955" s="27">
        <v>18512.3</v>
      </c>
      <c r="R955" s="27">
        <v>145.30000000000001</v>
      </c>
      <c r="S955" s="27">
        <v>-73</v>
      </c>
      <c r="T955" s="27">
        <v>55</v>
      </c>
      <c r="U955" s="48">
        <v>39735.717662037037</v>
      </c>
    </row>
    <row r="956" spans="1:21" x14ac:dyDescent="0.2">
      <c r="A956" s="27" t="s">
        <v>380</v>
      </c>
      <c r="B956" s="28" t="s">
        <v>715</v>
      </c>
      <c r="C956" s="27">
        <v>97.553020000000004</v>
      </c>
      <c r="D956" s="27">
        <v>36.859639999999999</v>
      </c>
      <c r="E956" s="27">
        <v>0.19239999999999999</v>
      </c>
      <c r="F956" s="27">
        <v>0</v>
      </c>
      <c r="G956" s="27">
        <v>3.6990000000000002E-2</v>
      </c>
      <c r="H956" s="27">
        <v>26.909120000000001</v>
      </c>
      <c r="I956" s="27">
        <v>0.22949</v>
      </c>
      <c r="J956" s="27">
        <v>32.555050000000001</v>
      </c>
      <c r="K956" s="27">
        <v>0.69172</v>
      </c>
      <c r="L956" s="27">
        <v>7.5380000000000003E-2</v>
      </c>
      <c r="M956" s="27">
        <v>0</v>
      </c>
      <c r="N956" s="27">
        <v>3.2499999999999999E-3</v>
      </c>
      <c r="P956" s="27">
        <v>97.553020000000004</v>
      </c>
      <c r="Q956" s="27">
        <v>18498</v>
      </c>
      <c r="R956" s="27">
        <v>151</v>
      </c>
      <c r="S956" s="27">
        <v>-73</v>
      </c>
      <c r="T956" s="27">
        <v>56</v>
      </c>
      <c r="U956" s="48">
        <v>39735.720671296294</v>
      </c>
    </row>
    <row r="957" spans="1:21" x14ac:dyDescent="0.2">
      <c r="A957" s="27" t="s">
        <v>92</v>
      </c>
      <c r="B957" s="28" t="s">
        <v>712</v>
      </c>
      <c r="C957" s="27">
        <v>97.65746</v>
      </c>
      <c r="D957" s="27">
        <v>52.992620000000002</v>
      </c>
      <c r="E957" s="27">
        <v>1.4670000000000001E-2</v>
      </c>
      <c r="F957" s="27">
        <v>27.732990000000001</v>
      </c>
      <c r="G957" s="27">
        <v>6.1599999999999997E-3</v>
      </c>
      <c r="H957" s="27">
        <v>0.78720999999999997</v>
      </c>
      <c r="I957" s="27">
        <v>0</v>
      </c>
      <c r="J957" s="27">
        <v>2.9819999999999999E-2</v>
      </c>
      <c r="K957" s="27">
        <v>0</v>
      </c>
      <c r="L957" s="27">
        <v>10.980409999999999</v>
      </c>
      <c r="M957" s="27">
        <v>4.90341</v>
      </c>
      <c r="N957" s="27">
        <v>0.21018000000000001</v>
      </c>
      <c r="P957" s="27">
        <v>97.65746</v>
      </c>
      <c r="Q957" s="27">
        <v>18175</v>
      </c>
      <c r="R957" s="27">
        <v>14</v>
      </c>
      <c r="S957" s="27">
        <v>-74</v>
      </c>
      <c r="T957" s="27">
        <v>57</v>
      </c>
      <c r="U957" s="48">
        <v>39735.72378472222</v>
      </c>
    </row>
    <row r="958" spans="1:21" x14ac:dyDescent="0.2">
      <c r="A958" s="27" t="s">
        <v>95</v>
      </c>
      <c r="B958" s="28" t="s">
        <v>712</v>
      </c>
      <c r="C958" s="27">
        <v>97.512569999999997</v>
      </c>
      <c r="D958" s="27">
        <v>51.217030000000001</v>
      </c>
      <c r="E958" s="27">
        <v>0.15806999999999999</v>
      </c>
      <c r="F958" s="27">
        <v>2.3109700000000002</v>
      </c>
      <c r="G958" s="27">
        <v>2.3300000000000001E-2</v>
      </c>
      <c r="H958" s="27">
        <v>6.75868</v>
      </c>
      <c r="I958" s="27">
        <v>0.12570999999999999</v>
      </c>
      <c r="J958" s="27">
        <v>13.590730000000001</v>
      </c>
      <c r="K958" s="27">
        <v>9.0980000000000005E-2</v>
      </c>
      <c r="L958" s="27">
        <v>22.97993</v>
      </c>
      <c r="M958" s="27">
        <v>0.24734999999999999</v>
      </c>
      <c r="N958" s="27">
        <v>9.8300000000000002E-3</v>
      </c>
      <c r="P958" s="27">
        <v>97.512569999999997</v>
      </c>
      <c r="Q958" s="27">
        <v>18167</v>
      </c>
      <c r="R958" s="27">
        <v>29.3</v>
      </c>
      <c r="S958" s="27">
        <v>-74</v>
      </c>
      <c r="T958" s="27">
        <v>59</v>
      </c>
      <c r="U958" s="48">
        <v>39735.730034722219</v>
      </c>
    </row>
    <row r="959" spans="1:21" x14ac:dyDescent="0.2">
      <c r="A959" s="27" t="s">
        <v>96</v>
      </c>
      <c r="B959" s="28" t="s">
        <v>712</v>
      </c>
      <c r="C959" s="27">
        <v>97.869529999999997</v>
      </c>
      <c r="D959" s="27">
        <v>50.686169999999997</v>
      </c>
      <c r="E959" s="27">
        <v>9.9839999999999998E-2</v>
      </c>
      <c r="F959" s="27">
        <v>3.3640099999999999</v>
      </c>
      <c r="G959" s="27">
        <v>2.7060000000000001E-2</v>
      </c>
      <c r="H959" s="27">
        <v>8.5358099999999997</v>
      </c>
      <c r="I959" s="27">
        <v>0.12905</v>
      </c>
      <c r="J959" s="27">
        <v>11.63627</v>
      </c>
      <c r="K959" s="27">
        <v>0.10018000000000001</v>
      </c>
      <c r="L959" s="27">
        <v>22.982970000000002</v>
      </c>
      <c r="M959" s="27">
        <v>0.30180000000000001</v>
      </c>
      <c r="N959" s="27">
        <v>6.3800000000000003E-3</v>
      </c>
      <c r="P959" s="27">
        <v>97.869529999999997</v>
      </c>
      <c r="Q959" s="27">
        <v>18163</v>
      </c>
      <c r="R959" s="27">
        <v>37</v>
      </c>
      <c r="S959" s="27">
        <v>-74</v>
      </c>
      <c r="T959" s="27">
        <v>60</v>
      </c>
      <c r="U959" s="48">
        <v>39735.733055555553</v>
      </c>
    </row>
    <row r="960" spans="1:21" x14ac:dyDescent="0.2">
      <c r="A960" s="27" t="s">
        <v>450</v>
      </c>
      <c r="B960" s="28" t="s">
        <v>382</v>
      </c>
      <c r="C960" s="16">
        <f t="shared" ref="C960:C968" si="505">SUM(D960:N960)</f>
        <v>100.83601000000002</v>
      </c>
      <c r="D960" s="27">
        <v>38.914850000000001</v>
      </c>
      <c r="E960" s="27">
        <v>7.7710000000000001E-2</v>
      </c>
      <c r="F960" s="68">
        <v>0.69472999999999996</v>
      </c>
      <c r="G960" s="27">
        <v>0.81950999999999996</v>
      </c>
      <c r="H960" s="27">
        <v>17.620889999999999</v>
      </c>
      <c r="I960" s="27">
        <v>0.24618000000000001</v>
      </c>
      <c r="J960" s="27">
        <v>42.111310000000003</v>
      </c>
      <c r="K960" s="27">
        <v>1.0000000000000001E-5</v>
      </c>
      <c r="L960" s="27">
        <v>0.22572999999999999</v>
      </c>
      <c r="M960" s="27">
        <v>0.12509000000000001</v>
      </c>
      <c r="N960" s="27">
        <v>0</v>
      </c>
      <c r="P960" s="27">
        <v>100.836</v>
      </c>
      <c r="Q960" s="27">
        <v>8935</v>
      </c>
      <c r="R960" s="27">
        <v>25187</v>
      </c>
      <c r="S960" s="27">
        <v>-107</v>
      </c>
      <c r="T960" s="27">
        <v>65</v>
      </c>
      <c r="U960" s="48">
        <v>39735.748460648145</v>
      </c>
    </row>
    <row r="961" spans="1:27" x14ac:dyDescent="0.2">
      <c r="A961" s="27" t="s">
        <v>570</v>
      </c>
      <c r="B961" s="28" t="s">
        <v>384</v>
      </c>
      <c r="C961" s="16">
        <f t="shared" si="505"/>
        <v>99.017400000000009</v>
      </c>
      <c r="D961" s="27">
        <v>40.726190000000003</v>
      </c>
      <c r="E961" s="27">
        <v>0.22145000000000001</v>
      </c>
      <c r="F961" s="50">
        <v>1.2087000000000001</v>
      </c>
      <c r="G961" s="27">
        <v>0.27495000000000003</v>
      </c>
      <c r="H961" s="27">
        <v>15.568239999999999</v>
      </c>
      <c r="I961" s="27">
        <v>0.29368</v>
      </c>
      <c r="J961" s="27">
        <v>39.00855</v>
      </c>
      <c r="K961" s="27">
        <v>4.8900000000000002E-3</v>
      </c>
      <c r="L961" s="27">
        <v>1.6981299999999999</v>
      </c>
      <c r="M961" s="27">
        <v>1.2619999999999999E-2</v>
      </c>
      <c r="P961" s="27">
        <v>99.017399999999995</v>
      </c>
      <c r="Q961" s="27">
        <v>8042</v>
      </c>
      <c r="R961" s="27">
        <v>25094</v>
      </c>
      <c r="S961" s="27">
        <v>-105</v>
      </c>
      <c r="T961" s="27">
        <v>71</v>
      </c>
      <c r="U961" s="48">
        <v>39735.767048611109</v>
      </c>
    </row>
    <row r="962" spans="1:27" x14ac:dyDescent="0.2">
      <c r="A962" s="27" t="s">
        <v>571</v>
      </c>
      <c r="B962" s="28" t="s">
        <v>384</v>
      </c>
      <c r="C962" s="16">
        <f t="shared" si="505"/>
        <v>100.78904999999999</v>
      </c>
      <c r="D962" s="27">
        <v>51.858429999999998</v>
      </c>
      <c r="E962" s="27">
        <v>1.0326</v>
      </c>
      <c r="F962" s="50">
        <v>3.72777</v>
      </c>
      <c r="G962" s="27">
        <v>1.31806</v>
      </c>
      <c r="H962" s="27">
        <v>6.46183</v>
      </c>
      <c r="I962" s="27">
        <v>0.24573999999999999</v>
      </c>
      <c r="J962" s="27">
        <v>18.512799999999999</v>
      </c>
      <c r="K962" s="27">
        <v>7.5000000000000002E-4</v>
      </c>
      <c r="L962" s="27">
        <v>17.61599</v>
      </c>
      <c r="M962" s="27">
        <v>1.508E-2</v>
      </c>
      <c r="P962" s="27">
        <v>100.7891</v>
      </c>
      <c r="Q962" s="27">
        <v>8020</v>
      </c>
      <c r="R962" s="27">
        <v>25090</v>
      </c>
      <c r="S962" s="27">
        <v>-105</v>
      </c>
      <c r="T962" s="27">
        <v>73</v>
      </c>
      <c r="U962" s="48">
        <v>39735.773055555554</v>
      </c>
    </row>
    <row r="963" spans="1:27" x14ac:dyDescent="0.2">
      <c r="A963" s="27" t="s">
        <v>572</v>
      </c>
      <c r="B963" s="28" t="s">
        <v>384</v>
      </c>
      <c r="C963" s="16">
        <f t="shared" si="505"/>
        <v>101.34486000000001</v>
      </c>
      <c r="D963" s="27">
        <v>53.316800000000001</v>
      </c>
      <c r="E963" s="27">
        <v>0.71731</v>
      </c>
      <c r="F963" s="50">
        <v>2.8983599999999998</v>
      </c>
      <c r="G963" s="27">
        <v>0.93906000000000001</v>
      </c>
      <c r="H963" s="27">
        <v>9.4809000000000001</v>
      </c>
      <c r="I963" s="27">
        <v>0.28037000000000001</v>
      </c>
      <c r="J963" s="27">
        <v>23.279890000000002</v>
      </c>
      <c r="K963" s="27">
        <v>0</v>
      </c>
      <c r="L963" s="27">
        <v>10.41854</v>
      </c>
      <c r="M963" s="27">
        <v>1.363E-2</v>
      </c>
      <c r="P963" s="27">
        <v>101.3449</v>
      </c>
      <c r="Q963" s="27">
        <v>8009</v>
      </c>
      <c r="R963" s="27">
        <v>25088</v>
      </c>
      <c r="S963" s="27">
        <v>-105</v>
      </c>
      <c r="T963" s="27">
        <v>74</v>
      </c>
      <c r="U963" s="48">
        <v>39735.776064814818</v>
      </c>
    </row>
    <row r="964" spans="1:27" x14ac:dyDescent="0.2">
      <c r="A964" s="27" t="s">
        <v>459</v>
      </c>
      <c r="B964" s="28" t="s">
        <v>385</v>
      </c>
      <c r="C964" s="16">
        <f t="shared" si="505"/>
        <v>100.87708000000001</v>
      </c>
      <c r="D964" s="27">
        <v>39.71208</v>
      </c>
      <c r="E964" s="27">
        <v>0.15245</v>
      </c>
      <c r="F964" s="50">
        <v>0.14646000000000001</v>
      </c>
      <c r="G964" s="27">
        <v>0.30830000000000002</v>
      </c>
      <c r="H964" s="27">
        <v>16.40767</v>
      </c>
      <c r="I964" s="27">
        <v>0.26417000000000002</v>
      </c>
      <c r="J964" s="27">
        <v>43.62529</v>
      </c>
      <c r="K964" s="27">
        <v>3.4680000000000002E-2</v>
      </c>
      <c r="L964" s="27">
        <v>0.21858</v>
      </c>
      <c r="M964" s="27">
        <v>7.4000000000000003E-3</v>
      </c>
      <c r="N964" s="27">
        <v>0</v>
      </c>
      <c r="P964" s="27">
        <v>100.8771</v>
      </c>
      <c r="Q964" s="27">
        <v>7364</v>
      </c>
      <c r="R964" s="27">
        <v>24761</v>
      </c>
      <c r="S964" s="27">
        <v>-105</v>
      </c>
      <c r="T964" s="27">
        <v>77</v>
      </c>
      <c r="U964" s="48">
        <v>39735.785358796296</v>
      </c>
    </row>
    <row r="965" spans="1:27" x14ac:dyDescent="0.2">
      <c r="A965" s="27" t="s">
        <v>464</v>
      </c>
      <c r="B965" s="28" t="s">
        <v>387</v>
      </c>
      <c r="C965" s="16">
        <f t="shared" si="505"/>
        <v>99.900840000000002</v>
      </c>
      <c r="D965" s="27">
        <v>39.924079999999996</v>
      </c>
      <c r="E965" s="27">
        <v>5.2249999999999998E-2</v>
      </c>
      <c r="F965" s="50">
        <v>0.22406000000000001</v>
      </c>
      <c r="G965" s="27">
        <v>0.35620000000000002</v>
      </c>
      <c r="H965" s="27">
        <v>16.134429999999998</v>
      </c>
      <c r="I965" s="27">
        <v>0.32940999999999998</v>
      </c>
      <c r="J965" s="27">
        <v>42.743450000000003</v>
      </c>
      <c r="K965" s="27">
        <v>0</v>
      </c>
      <c r="L965" s="27">
        <v>0.11543</v>
      </c>
      <c r="M965" s="27">
        <v>2.1530000000000001E-2</v>
      </c>
      <c r="N965" s="27">
        <v>0</v>
      </c>
      <c r="P965" s="27">
        <v>99.900859999999994</v>
      </c>
      <c r="Q965" s="27">
        <v>7070</v>
      </c>
      <c r="R965" s="27">
        <v>24742</v>
      </c>
      <c r="S965" s="27">
        <v>-106</v>
      </c>
      <c r="T965" s="27">
        <v>82</v>
      </c>
      <c r="U965" s="48">
        <v>39735.800682870373</v>
      </c>
    </row>
    <row r="966" spans="1:27" x14ac:dyDescent="0.2">
      <c r="A966" s="27" t="s">
        <v>568</v>
      </c>
      <c r="B966" s="28" t="s">
        <v>388</v>
      </c>
      <c r="C966" s="16">
        <f t="shared" si="505"/>
        <v>99.862320000000011</v>
      </c>
      <c r="D966" s="27">
        <v>33.661110000000001</v>
      </c>
      <c r="E966" s="27">
        <v>3.6229999999999998E-2</v>
      </c>
      <c r="F966" s="50">
        <v>2.3432200000000001</v>
      </c>
      <c r="G966" s="27">
        <v>5.8194800000000004</v>
      </c>
      <c r="H966" s="50">
        <v>23.824950000000001</v>
      </c>
      <c r="I966" s="27">
        <v>0.12003999999999999</v>
      </c>
      <c r="J966" s="27">
        <v>33.667940000000002</v>
      </c>
      <c r="K966" s="27">
        <v>6.5920000000000006E-2</v>
      </c>
      <c r="L966" s="27">
        <v>0.1847</v>
      </c>
      <c r="M966" s="50">
        <v>0.13872999999999999</v>
      </c>
      <c r="P966" s="27">
        <v>99.877080000000007</v>
      </c>
      <c r="Q966" s="27">
        <v>19617</v>
      </c>
      <c r="R966" s="27">
        <v>26589</v>
      </c>
      <c r="S966" s="27">
        <v>-113</v>
      </c>
      <c r="T966" s="27">
        <v>83</v>
      </c>
      <c r="U966" s="48">
        <v>39735.803784722222</v>
      </c>
    </row>
    <row r="967" spans="1:27" x14ac:dyDescent="0.2">
      <c r="A967" s="27" t="s">
        <v>574</v>
      </c>
      <c r="B967" s="28" t="s">
        <v>388</v>
      </c>
      <c r="C967" s="16">
        <f t="shared" si="505"/>
        <v>100.47341</v>
      </c>
      <c r="D967" s="27">
        <v>40.211649999999999</v>
      </c>
      <c r="E967" s="27">
        <v>2.3550000000000001E-2</v>
      </c>
      <c r="F967" s="27">
        <v>9.4070000000000001E-2</v>
      </c>
      <c r="G967" s="27">
        <v>0.33366000000000001</v>
      </c>
      <c r="H967" s="50">
        <v>13.692310000000001</v>
      </c>
      <c r="I967" s="27">
        <v>0.1124</v>
      </c>
      <c r="J967" s="27">
        <v>45.8735</v>
      </c>
      <c r="K967" s="27">
        <v>1.694E-2</v>
      </c>
      <c r="L967" s="27">
        <v>0.10561</v>
      </c>
      <c r="M967" s="27">
        <v>9.7199999999999995E-3</v>
      </c>
      <c r="P967" s="27">
        <v>100.47410000000001</v>
      </c>
      <c r="Q967" s="27">
        <v>19612.8</v>
      </c>
      <c r="R967" s="27">
        <v>26584.799999999999</v>
      </c>
      <c r="S967" s="27">
        <v>-113</v>
      </c>
      <c r="T967" s="27">
        <v>84</v>
      </c>
      <c r="U967" s="48">
        <v>39735.807025462964</v>
      </c>
    </row>
    <row r="968" spans="1:27" s="46" customFormat="1" x14ac:dyDescent="0.2">
      <c r="A968" s="27" t="s">
        <v>569</v>
      </c>
      <c r="B968" s="28" t="s">
        <v>392</v>
      </c>
      <c r="C968" s="67">
        <f t="shared" si="505"/>
        <v>106.14474999999999</v>
      </c>
      <c r="D968" s="27">
        <v>45.34798</v>
      </c>
      <c r="E968" s="27">
        <v>0.16764999999999999</v>
      </c>
      <c r="F968" s="27">
        <v>8.8799600000000005</v>
      </c>
      <c r="G968" s="27">
        <v>0.24434</v>
      </c>
      <c r="H968" s="27">
        <v>7.2467300000000003</v>
      </c>
      <c r="I968" s="27">
        <v>0.31924999999999998</v>
      </c>
      <c r="J968" s="27">
        <v>39.561500000000002</v>
      </c>
      <c r="K968" s="27">
        <v>3.8219999999999997E-2</v>
      </c>
      <c r="L968" s="27">
        <v>2.9021699999999999</v>
      </c>
      <c r="M968" s="27">
        <v>1.4369499999999999</v>
      </c>
      <c r="N968" s="27"/>
      <c r="O968" s="27"/>
      <c r="P968" s="27">
        <v>106.15779999999999</v>
      </c>
      <c r="Q968" s="27">
        <v>19168</v>
      </c>
      <c r="R968" s="27">
        <v>26181</v>
      </c>
      <c r="S968" s="27">
        <v>-113</v>
      </c>
      <c r="T968" s="27">
        <v>93</v>
      </c>
      <c r="U968" s="48">
        <v>39735.834467592591</v>
      </c>
      <c r="V968" s="27"/>
      <c r="W968" s="27"/>
      <c r="X968" s="27"/>
      <c r="Y968" s="27"/>
      <c r="Z968" s="27"/>
      <c r="AA968" s="27"/>
    </row>
    <row r="969" spans="1:27" s="46" customFormat="1" x14ac:dyDescent="0.2">
      <c r="A969" s="27"/>
      <c r="B969" s="28"/>
      <c r="C969" s="6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48"/>
      <c r="V969" s="27"/>
      <c r="W969" s="27"/>
      <c r="X969" s="27"/>
      <c r="Y969" s="27"/>
      <c r="Z969" s="27"/>
      <c r="AA969" s="27"/>
    </row>
    <row r="970" spans="1:27" s="46" customFormat="1" x14ac:dyDescent="0.2">
      <c r="A970" s="79" t="s">
        <v>59</v>
      </c>
      <c r="B970" s="80" t="s">
        <v>500</v>
      </c>
      <c r="C970" s="79">
        <v>99.770910000000001</v>
      </c>
      <c r="D970" s="79">
        <v>43.80545</v>
      </c>
      <c r="E970" s="79">
        <v>4.2840000000000003E-2</v>
      </c>
      <c r="F970" s="79">
        <v>34.758719999999997</v>
      </c>
      <c r="G970" s="79">
        <v>1.9429999999999999E-2</v>
      </c>
      <c r="H970" s="82">
        <v>0.56142000000000003</v>
      </c>
      <c r="I970" s="79">
        <v>1.455E-2</v>
      </c>
      <c r="J970" s="82">
        <v>2.0498599999999998</v>
      </c>
      <c r="K970" s="79">
        <v>0</v>
      </c>
      <c r="L970" s="79">
        <v>18.021979999999999</v>
      </c>
      <c r="M970" s="79">
        <v>0.48692999999999997</v>
      </c>
      <c r="N970" s="12"/>
      <c r="O970" s="79">
        <v>9.7400000000000004E-3</v>
      </c>
      <c r="P970" s="37"/>
      <c r="Q970" s="37"/>
      <c r="R970" s="37"/>
      <c r="S970" s="37"/>
      <c r="T970" s="37"/>
      <c r="U970" s="86" t="s">
        <v>733</v>
      </c>
      <c r="V970" s="37"/>
      <c r="W970" s="37"/>
      <c r="X970" s="37"/>
      <c r="Y970" s="37"/>
      <c r="Z970" s="37"/>
      <c r="AA970" s="37"/>
    </row>
    <row r="971" spans="1:27" x14ac:dyDescent="0.2">
      <c r="A971" s="79" t="s">
        <v>30</v>
      </c>
      <c r="B971" s="80" t="s">
        <v>488</v>
      </c>
      <c r="C971" s="79">
        <v>98.863829999999993</v>
      </c>
      <c r="D971" s="79">
        <v>48.601520000000001</v>
      </c>
      <c r="E971" s="79">
        <v>2.3146300000000002</v>
      </c>
      <c r="F971" s="79">
        <v>9.4087099999999992</v>
      </c>
      <c r="G971" s="79">
        <v>1.1458699999999999</v>
      </c>
      <c r="H971" s="82">
        <v>3.7751199999999998</v>
      </c>
      <c r="I971" s="79">
        <v>0.12981999999999999</v>
      </c>
      <c r="J971" s="79">
        <v>30.919</v>
      </c>
      <c r="K971" s="79">
        <v>3.771E-2</v>
      </c>
      <c r="L971" s="79">
        <v>1.9672099999999999</v>
      </c>
      <c r="M971" s="79">
        <v>0.56425999999999998</v>
      </c>
      <c r="N971" s="12"/>
      <c r="O971" s="79">
        <v>0</v>
      </c>
      <c r="P971" s="37"/>
      <c r="Q971" s="37"/>
      <c r="R971" s="37"/>
      <c r="S971" s="37"/>
      <c r="T971" s="37"/>
      <c r="U971" s="86" t="s">
        <v>733</v>
      </c>
      <c r="V971" s="37"/>
      <c r="W971" s="37"/>
      <c r="X971" s="37"/>
      <c r="Y971" s="37"/>
      <c r="Z971" s="37"/>
      <c r="AA971" s="37"/>
    </row>
    <row r="974" spans="1:27" x14ac:dyDescent="0.2">
      <c r="B974" s="26" t="s">
        <v>725</v>
      </c>
    </row>
    <row r="975" spans="1:27" x14ac:dyDescent="0.2">
      <c r="A975" s="26"/>
      <c r="B975" s="49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U975" s="48"/>
    </row>
  </sheetData>
  <sortState xmlns:xlrd2="http://schemas.microsoft.com/office/spreadsheetml/2017/richdata2" ref="A898:AA925">
    <sortCondition ref="U898:U925"/>
  </sortState>
  <pageMargins left="0.75" right="0.75" top="1" bottom="1" header="0.4921259845" footer="0.4921259845"/>
  <pageSetup orientation="landscape" horizontalDpi="200" verticalDpi="200" r:id="rId1"/>
  <headerFooter alignWithMargins="0">
    <oddHeader>&amp;LYin et al. (Science, 2009)&amp;CMineral Analyses&amp;Rp.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1"/>
  <sheetViews>
    <sheetView workbookViewId="0">
      <selection activeCell="I33" sqref="I33"/>
    </sheetView>
  </sheetViews>
  <sheetFormatPr defaultRowHeight="10.199999999999999" x14ac:dyDescent="0.2"/>
  <cols>
    <col min="1" max="1" width="12.5" style="12" customWidth="1"/>
    <col min="2" max="2" width="9.33203125" style="12"/>
    <col min="3" max="3" width="13.33203125" style="12" customWidth="1"/>
    <col min="4" max="6" width="9.33203125" style="12"/>
    <col min="7" max="7" width="12" style="12" customWidth="1"/>
    <col min="8" max="31" width="9.33203125" style="12"/>
    <col min="32" max="32" width="15" style="12" customWidth="1"/>
    <col min="33" max="33" width="9.33203125" style="12"/>
    <col min="34" max="34" width="12" style="12" customWidth="1"/>
    <col min="35" max="35" width="11.1640625" style="12" bestFit="1" customWidth="1"/>
    <col min="36" max="16384" width="9.33203125" style="12"/>
  </cols>
  <sheetData>
    <row r="1" spans="1:36" ht="13.2" x14ac:dyDescent="0.25">
      <c r="A1" s="177" t="s">
        <v>911</v>
      </c>
    </row>
    <row r="2" spans="1:36" ht="13.2" x14ac:dyDescent="0.25">
      <c r="A2" s="70" t="s">
        <v>922</v>
      </c>
    </row>
    <row r="3" spans="1:36" s="83" customFormat="1" x14ac:dyDescent="0.2">
      <c r="A3" s="83" t="s">
        <v>862</v>
      </c>
      <c r="C3" s="83" t="s">
        <v>643</v>
      </c>
      <c r="J3" s="83" t="s">
        <v>650</v>
      </c>
      <c r="Q3" s="83" t="s">
        <v>646</v>
      </c>
      <c r="X3" s="83" t="s">
        <v>649</v>
      </c>
      <c r="AE3" s="83" t="s">
        <v>815</v>
      </c>
    </row>
    <row r="4" spans="1:36" x14ac:dyDescent="0.2">
      <c r="A4" s="12" t="s">
        <v>863</v>
      </c>
      <c r="C4" s="166" t="s">
        <v>857</v>
      </c>
      <c r="D4" s="166"/>
      <c r="J4" s="149" t="s">
        <v>858</v>
      </c>
      <c r="Q4" s="166" t="s">
        <v>855</v>
      </c>
      <c r="X4" s="12" t="s">
        <v>868</v>
      </c>
      <c r="AE4" s="166" t="s">
        <v>855</v>
      </c>
      <c r="AF4" s="166"/>
      <c r="AI4" s="160"/>
    </row>
    <row r="5" spans="1:36" x14ac:dyDescent="0.2">
      <c r="A5" s="12" t="s">
        <v>864</v>
      </c>
      <c r="C5" s="161">
        <v>4</v>
      </c>
      <c r="D5" s="21" t="s">
        <v>856</v>
      </c>
      <c r="J5" s="161">
        <v>2</v>
      </c>
      <c r="K5" s="21" t="s">
        <v>856</v>
      </c>
      <c r="Q5" s="161">
        <v>2</v>
      </c>
      <c r="R5" s="21" t="s">
        <v>856</v>
      </c>
      <c r="X5" s="161">
        <v>2</v>
      </c>
      <c r="Y5" s="21" t="s">
        <v>856</v>
      </c>
      <c r="AE5" s="161">
        <v>2</v>
      </c>
      <c r="AF5" s="162" t="s">
        <v>856</v>
      </c>
    </row>
    <row r="6" spans="1:36" x14ac:dyDescent="0.2">
      <c r="A6" s="12" t="s">
        <v>865</v>
      </c>
      <c r="C6" s="167">
        <v>30</v>
      </c>
      <c r="D6" s="168" t="s">
        <v>867</v>
      </c>
      <c r="E6" s="167"/>
      <c r="J6" s="167">
        <v>30</v>
      </c>
      <c r="K6" s="168" t="s">
        <v>867</v>
      </c>
      <c r="Q6" s="167">
        <v>30</v>
      </c>
      <c r="R6" s="168" t="s">
        <v>867</v>
      </c>
      <c r="X6" s="167">
        <v>30</v>
      </c>
      <c r="Y6" s="168" t="s">
        <v>867</v>
      </c>
      <c r="AE6" s="169">
        <v>15</v>
      </c>
      <c r="AF6" s="168" t="s">
        <v>867</v>
      </c>
    </row>
    <row r="7" spans="1:36" x14ac:dyDescent="0.2">
      <c r="A7" s="12" t="s">
        <v>866</v>
      </c>
      <c r="C7" s="170" t="s">
        <v>612</v>
      </c>
      <c r="D7" s="162" t="s">
        <v>626</v>
      </c>
      <c r="J7" s="170" t="s">
        <v>612</v>
      </c>
      <c r="K7" s="162" t="s">
        <v>626</v>
      </c>
      <c r="Q7" s="170" t="s">
        <v>612</v>
      </c>
      <c r="R7" s="162" t="s">
        <v>626</v>
      </c>
      <c r="X7" s="170" t="s">
        <v>612</v>
      </c>
      <c r="Y7" s="162" t="s">
        <v>626</v>
      </c>
      <c r="AE7" s="169" t="s">
        <v>617</v>
      </c>
      <c r="AF7" s="162" t="s">
        <v>626</v>
      </c>
    </row>
    <row r="8" spans="1:36" s="85" customFormat="1" x14ac:dyDescent="0.2">
      <c r="A8" s="85" t="s">
        <v>869</v>
      </c>
      <c r="C8" s="85" t="s">
        <v>822</v>
      </c>
      <c r="E8" s="85" t="s">
        <v>870</v>
      </c>
      <c r="G8" s="85" t="s">
        <v>823</v>
      </c>
      <c r="H8" s="85" t="s">
        <v>824</v>
      </c>
      <c r="J8" s="85" t="s">
        <v>822</v>
      </c>
      <c r="L8" s="85" t="s">
        <v>870</v>
      </c>
      <c r="N8" s="85" t="s">
        <v>823</v>
      </c>
      <c r="O8" s="85" t="s">
        <v>824</v>
      </c>
      <c r="Q8" s="85" t="s">
        <v>822</v>
      </c>
      <c r="S8" s="85" t="s">
        <v>870</v>
      </c>
      <c r="U8" s="85" t="s">
        <v>823</v>
      </c>
      <c r="V8" s="85" t="s">
        <v>824</v>
      </c>
      <c r="X8" s="85" t="s">
        <v>822</v>
      </c>
      <c r="Z8" s="85" t="s">
        <v>870</v>
      </c>
      <c r="AB8" s="85" t="s">
        <v>823</v>
      </c>
      <c r="AC8" s="85" t="s">
        <v>824</v>
      </c>
      <c r="AE8" s="85" t="s">
        <v>822</v>
      </c>
      <c r="AG8" s="85" t="s">
        <v>870</v>
      </c>
      <c r="AI8" s="85" t="s">
        <v>823</v>
      </c>
      <c r="AJ8" s="85" t="s">
        <v>824</v>
      </c>
    </row>
    <row r="9" spans="1:36" x14ac:dyDescent="0.2">
      <c r="C9" s="12" t="s">
        <v>825</v>
      </c>
      <c r="E9" s="12" t="s">
        <v>826</v>
      </c>
      <c r="G9" s="161">
        <v>20</v>
      </c>
      <c r="H9" s="161">
        <v>255</v>
      </c>
      <c r="J9" s="12" t="s">
        <v>825</v>
      </c>
      <c r="K9" s="149"/>
      <c r="L9" s="12" t="s">
        <v>841</v>
      </c>
      <c r="M9" s="167"/>
      <c r="N9" s="161">
        <v>240</v>
      </c>
      <c r="O9" s="161">
        <v>255</v>
      </c>
      <c r="Q9" s="12" t="s">
        <v>825</v>
      </c>
      <c r="R9" s="149"/>
      <c r="S9" s="12" t="s">
        <v>841</v>
      </c>
      <c r="T9" s="167"/>
      <c r="U9" s="161">
        <v>20</v>
      </c>
      <c r="V9" s="161">
        <v>255</v>
      </c>
      <c r="X9" s="12" t="s">
        <v>825</v>
      </c>
      <c r="Y9" s="149"/>
      <c r="Z9" s="12" t="s">
        <v>841</v>
      </c>
      <c r="AA9" s="167"/>
      <c r="AB9" s="161">
        <v>20</v>
      </c>
      <c r="AC9" s="161">
        <v>255</v>
      </c>
      <c r="AE9" s="12" t="s">
        <v>840</v>
      </c>
      <c r="AG9" s="12" t="s">
        <v>839</v>
      </c>
      <c r="AI9" s="12">
        <v>6</v>
      </c>
      <c r="AJ9" s="12">
        <v>255</v>
      </c>
    </row>
    <row r="10" spans="1:36" x14ac:dyDescent="0.2">
      <c r="C10" s="12" t="s">
        <v>827</v>
      </c>
      <c r="E10" s="12" t="s">
        <v>828</v>
      </c>
      <c r="G10" s="161">
        <v>2</v>
      </c>
      <c r="H10" s="161">
        <v>255</v>
      </c>
      <c r="J10" s="12" t="s">
        <v>827</v>
      </c>
      <c r="L10" s="12" t="s">
        <v>828</v>
      </c>
      <c r="N10" s="161">
        <v>2</v>
      </c>
      <c r="O10" s="161">
        <v>255</v>
      </c>
      <c r="Q10" s="12" t="s">
        <v>827</v>
      </c>
      <c r="S10" s="12" t="s">
        <v>828</v>
      </c>
      <c r="U10" s="161">
        <v>2</v>
      </c>
      <c r="V10" s="161">
        <v>255</v>
      </c>
      <c r="X10" s="12" t="s">
        <v>827</v>
      </c>
      <c r="Z10" s="12" t="s">
        <v>828</v>
      </c>
      <c r="AB10" s="161">
        <v>2</v>
      </c>
      <c r="AC10" s="161">
        <v>255</v>
      </c>
      <c r="AE10" s="12" t="s">
        <v>825</v>
      </c>
      <c r="AG10" s="12" t="s">
        <v>841</v>
      </c>
      <c r="AI10" s="12">
        <v>20</v>
      </c>
      <c r="AJ10" s="12">
        <v>255</v>
      </c>
    </row>
    <row r="11" spans="1:36" x14ac:dyDescent="0.2">
      <c r="C11" s="12" t="s">
        <v>829</v>
      </c>
      <c r="E11" s="12" t="s">
        <v>830</v>
      </c>
      <c r="G11" s="161">
        <v>92</v>
      </c>
      <c r="H11" s="161">
        <v>255</v>
      </c>
      <c r="J11" s="12" t="s">
        <v>829</v>
      </c>
      <c r="L11" s="12" t="s">
        <v>830</v>
      </c>
      <c r="N11" s="161">
        <v>92</v>
      </c>
      <c r="O11" s="161">
        <v>255</v>
      </c>
      <c r="Q11" s="12" t="s">
        <v>829</v>
      </c>
      <c r="S11" s="12" t="s">
        <v>830</v>
      </c>
      <c r="U11" s="161">
        <v>92</v>
      </c>
      <c r="V11" s="161">
        <v>255</v>
      </c>
      <c r="X11" s="12" t="s">
        <v>829</v>
      </c>
      <c r="Z11" s="12" t="s">
        <v>830</v>
      </c>
      <c r="AB11" s="161">
        <v>92</v>
      </c>
      <c r="AC11" s="161">
        <v>255</v>
      </c>
      <c r="AE11" s="12" t="s">
        <v>827</v>
      </c>
      <c r="AG11" s="12" t="s">
        <v>828</v>
      </c>
      <c r="AI11" s="12">
        <v>2</v>
      </c>
      <c r="AJ11" s="12">
        <v>255</v>
      </c>
    </row>
    <row r="12" spans="1:36" x14ac:dyDescent="0.2">
      <c r="C12" s="12" t="s">
        <v>588</v>
      </c>
      <c r="E12" s="12" t="s">
        <v>831</v>
      </c>
      <c r="G12" s="161">
        <v>25</v>
      </c>
      <c r="H12" s="161">
        <v>130</v>
      </c>
      <c r="J12" s="12" t="s">
        <v>588</v>
      </c>
      <c r="L12" s="12" t="s">
        <v>831</v>
      </c>
      <c r="N12" s="161">
        <v>25</v>
      </c>
      <c r="O12" s="161">
        <v>130</v>
      </c>
      <c r="Q12" s="12" t="s">
        <v>588</v>
      </c>
      <c r="S12" s="12" t="s">
        <v>831</v>
      </c>
      <c r="U12" s="161">
        <v>25</v>
      </c>
      <c r="V12" s="161">
        <v>130</v>
      </c>
      <c r="X12" s="12" t="s">
        <v>588</v>
      </c>
      <c r="Z12" s="12" t="s">
        <v>831</v>
      </c>
      <c r="AB12" s="161">
        <v>25</v>
      </c>
      <c r="AC12" s="161">
        <v>130</v>
      </c>
      <c r="AE12" s="12" t="s">
        <v>842</v>
      </c>
      <c r="AG12" s="12" t="s">
        <v>830</v>
      </c>
      <c r="AI12" s="12">
        <v>92</v>
      </c>
      <c r="AJ12" s="12">
        <v>255</v>
      </c>
    </row>
    <row r="13" spans="1:36" x14ac:dyDescent="0.2">
      <c r="C13" s="12" t="s">
        <v>859</v>
      </c>
      <c r="E13" s="12" t="s">
        <v>831</v>
      </c>
      <c r="G13" s="161">
        <v>30</v>
      </c>
      <c r="H13" s="161">
        <v>220</v>
      </c>
      <c r="J13" s="12" t="s">
        <v>859</v>
      </c>
      <c r="L13" s="12" t="s">
        <v>831</v>
      </c>
      <c r="N13" s="161">
        <v>10</v>
      </c>
      <c r="O13" s="161">
        <v>110</v>
      </c>
      <c r="Q13" s="12" t="s">
        <v>859</v>
      </c>
      <c r="S13" s="12" t="s">
        <v>831</v>
      </c>
      <c r="U13" s="161">
        <v>30</v>
      </c>
      <c r="V13" s="161">
        <v>220</v>
      </c>
      <c r="X13" s="12" t="s">
        <v>859</v>
      </c>
      <c r="Z13" s="12" t="s">
        <v>831</v>
      </c>
      <c r="AB13" s="161">
        <v>30</v>
      </c>
      <c r="AC13" s="161">
        <v>220</v>
      </c>
      <c r="AE13" s="12" t="s">
        <v>588</v>
      </c>
      <c r="AG13" s="12" t="s">
        <v>831</v>
      </c>
      <c r="AI13" s="12">
        <v>25</v>
      </c>
      <c r="AJ13" s="12">
        <v>130</v>
      </c>
    </row>
    <row r="14" spans="1:36" x14ac:dyDescent="0.2">
      <c r="C14" s="12" t="s">
        <v>860</v>
      </c>
      <c r="E14" s="12" t="s">
        <v>831</v>
      </c>
      <c r="G14" s="161">
        <v>40</v>
      </c>
      <c r="H14" s="161">
        <v>249</v>
      </c>
      <c r="J14" s="12" t="s">
        <v>860</v>
      </c>
      <c r="L14" s="12" t="s">
        <v>861</v>
      </c>
      <c r="N14" s="161">
        <v>100</v>
      </c>
      <c r="O14" s="161">
        <v>250</v>
      </c>
      <c r="Q14" s="12" t="s">
        <v>860</v>
      </c>
      <c r="S14" s="12" t="s">
        <v>861</v>
      </c>
      <c r="U14" s="161">
        <v>40</v>
      </c>
      <c r="V14" s="161">
        <v>249</v>
      </c>
      <c r="X14" s="12" t="s">
        <v>860</v>
      </c>
      <c r="Z14" s="12" t="s">
        <v>861</v>
      </c>
      <c r="AB14" s="161">
        <v>40</v>
      </c>
      <c r="AC14" s="161">
        <v>249</v>
      </c>
      <c r="AE14" s="12" t="s">
        <v>843</v>
      </c>
      <c r="AG14" s="12" t="s">
        <v>831</v>
      </c>
      <c r="AI14" s="12">
        <v>30</v>
      </c>
      <c r="AJ14" s="12">
        <v>220</v>
      </c>
    </row>
    <row r="15" spans="1:36" x14ac:dyDescent="0.2">
      <c r="C15" s="12" t="s">
        <v>587</v>
      </c>
      <c r="E15" s="12" t="s">
        <v>401</v>
      </c>
      <c r="G15" s="161">
        <v>30</v>
      </c>
      <c r="H15" s="161">
        <v>255</v>
      </c>
      <c r="J15" s="12" t="s">
        <v>587</v>
      </c>
      <c r="L15" s="12" t="s">
        <v>401</v>
      </c>
      <c r="N15" s="161">
        <v>30</v>
      </c>
      <c r="O15" s="161">
        <v>255</v>
      </c>
      <c r="Q15" s="12" t="s">
        <v>587</v>
      </c>
      <c r="S15" s="12" t="s">
        <v>401</v>
      </c>
      <c r="U15" s="161">
        <v>30</v>
      </c>
      <c r="V15" s="161">
        <v>255</v>
      </c>
      <c r="X15" s="12" t="s">
        <v>587</v>
      </c>
      <c r="Z15" s="12" t="s">
        <v>401</v>
      </c>
      <c r="AB15" s="161">
        <v>30</v>
      </c>
      <c r="AC15" s="161">
        <v>255</v>
      </c>
      <c r="AE15" s="12" t="s">
        <v>844</v>
      </c>
      <c r="AG15" s="12" t="s">
        <v>831</v>
      </c>
      <c r="AI15" s="12">
        <v>40</v>
      </c>
      <c r="AJ15" s="12">
        <v>249</v>
      </c>
    </row>
    <row r="16" spans="1:36" x14ac:dyDescent="0.2">
      <c r="N16" s="161"/>
      <c r="O16" s="161"/>
      <c r="AE16" s="12" t="s">
        <v>846</v>
      </c>
      <c r="AG16" s="12" t="s">
        <v>845</v>
      </c>
      <c r="AI16" s="12">
        <v>24</v>
      </c>
      <c r="AJ16" s="12">
        <v>255</v>
      </c>
    </row>
    <row r="18" spans="1:36" s="85" customFormat="1" x14ac:dyDescent="0.2">
      <c r="A18" s="85" t="s">
        <v>871</v>
      </c>
      <c r="C18" s="85" t="s">
        <v>822</v>
      </c>
      <c r="E18" s="85" t="s">
        <v>854</v>
      </c>
      <c r="G18" s="85" t="s">
        <v>832</v>
      </c>
      <c r="H18" s="85" t="s">
        <v>833</v>
      </c>
      <c r="J18" s="85" t="s">
        <v>822</v>
      </c>
      <c r="L18" s="85" t="s">
        <v>854</v>
      </c>
      <c r="M18" s="159"/>
      <c r="N18" s="159" t="s">
        <v>832</v>
      </c>
      <c r="O18" s="159" t="s">
        <v>833</v>
      </c>
      <c r="Q18" s="85" t="s">
        <v>822</v>
      </c>
      <c r="S18" s="85" t="s">
        <v>854</v>
      </c>
      <c r="U18" s="85" t="s">
        <v>832</v>
      </c>
      <c r="V18" s="85" t="s">
        <v>833</v>
      </c>
      <c r="X18" s="85" t="s">
        <v>822</v>
      </c>
      <c r="Z18" s="85" t="s">
        <v>854</v>
      </c>
      <c r="AB18" s="85" t="s">
        <v>832</v>
      </c>
      <c r="AC18" s="85" t="s">
        <v>833</v>
      </c>
      <c r="AE18" s="85" t="s">
        <v>822</v>
      </c>
      <c r="AG18" s="85" t="s">
        <v>854</v>
      </c>
      <c r="AI18" s="85" t="s">
        <v>832</v>
      </c>
      <c r="AJ18" s="85" t="s">
        <v>833</v>
      </c>
    </row>
    <row r="19" spans="1:36" x14ac:dyDescent="0.2">
      <c r="C19" s="12" t="s">
        <v>825</v>
      </c>
      <c r="E19" s="12">
        <v>2807</v>
      </c>
      <c r="G19" s="163">
        <f t="shared" ref="G19:G26" si="0">E19/D$28</f>
        <v>1.4220146304889663E-2</v>
      </c>
      <c r="H19" s="164">
        <f>G19*100</f>
        <v>1.4220146304889663</v>
      </c>
      <c r="J19" t="s">
        <v>834</v>
      </c>
      <c r="L19">
        <v>32963</v>
      </c>
      <c r="M19" s="31"/>
      <c r="N19" s="171">
        <f t="shared" ref="N19:N25" si="1">L19/K$28</f>
        <v>0.126981008513425</v>
      </c>
      <c r="O19" s="172">
        <f>N19*100</f>
        <v>12.698100851342501</v>
      </c>
      <c r="Q19" s="12" t="s">
        <v>825</v>
      </c>
      <c r="S19" s="12">
        <v>3554</v>
      </c>
      <c r="U19" s="163">
        <f t="shared" ref="U19:U26" si="2">S19/R$28</f>
        <v>2.7503056755041711E-2</v>
      </c>
      <c r="V19" s="164">
        <f>U19*100</f>
        <v>2.7503056755041713</v>
      </c>
      <c r="X19" s="12" t="s">
        <v>825</v>
      </c>
      <c r="Z19" s="12">
        <v>6079</v>
      </c>
      <c r="AA19" s="163"/>
      <c r="AB19" s="163">
        <f t="shared" ref="AB19:AB26" si="3">Z19/Y$28</f>
        <v>2.3697495370821556E-2</v>
      </c>
      <c r="AC19" s="164">
        <f>AB19*100</f>
        <v>2.3697495370821557</v>
      </c>
      <c r="AE19" s="12" t="s">
        <v>834</v>
      </c>
      <c r="AG19" s="12">
        <v>57052</v>
      </c>
      <c r="AI19" s="163">
        <f t="shared" ref="AI19:AI26" si="4">AG19/AF$28</f>
        <v>0.23200357854499615</v>
      </c>
      <c r="AJ19" s="164">
        <f t="shared" ref="AJ19:AJ26" si="5">AI19*100</f>
        <v>23.200357854499615</v>
      </c>
    </row>
    <row r="20" spans="1:36" x14ac:dyDescent="0.2">
      <c r="C20" s="12" t="s">
        <v>827</v>
      </c>
      <c r="E20" s="12">
        <v>4925</v>
      </c>
      <c r="G20" s="163">
        <f t="shared" si="0"/>
        <v>2.4949847008044743E-2</v>
      </c>
      <c r="H20" s="164">
        <f t="shared" ref="H20:H26" si="6">G20*100</f>
        <v>2.4949847008044741</v>
      </c>
      <c r="J20" t="s">
        <v>588</v>
      </c>
      <c r="L20">
        <v>125089</v>
      </c>
      <c r="M20" s="31"/>
      <c r="N20" s="171">
        <f t="shared" si="1"/>
        <v>0.48187141261219618</v>
      </c>
      <c r="O20" s="172">
        <f t="shared" ref="O20:O25" si="7">N20*100</f>
        <v>48.187141261219615</v>
      </c>
      <c r="Q20" s="12" t="s">
        <v>827</v>
      </c>
      <c r="S20" s="12">
        <v>287</v>
      </c>
      <c r="U20" s="163">
        <f t="shared" si="2"/>
        <v>2.2209840429648201E-3</v>
      </c>
      <c r="V20" s="164">
        <f t="shared" ref="V20:V26" si="8">U20*100</f>
        <v>0.222098404296482</v>
      </c>
      <c r="X20" s="12" t="s">
        <v>827</v>
      </c>
      <c r="Z20" s="12">
        <v>1670</v>
      </c>
      <c r="AA20" s="163"/>
      <c r="AB20" s="163">
        <f t="shared" si="3"/>
        <v>6.510086736185557E-3</v>
      </c>
      <c r="AC20" s="164">
        <f t="shared" ref="AC20:AC26" si="9">AB20*100</f>
        <v>0.65100867361855574</v>
      </c>
      <c r="AE20" s="12" t="s">
        <v>588</v>
      </c>
      <c r="AG20" s="12">
        <v>18415</v>
      </c>
      <c r="AI20" s="163">
        <f t="shared" si="4"/>
        <v>7.4885120572567201E-2</v>
      </c>
      <c r="AJ20" s="164">
        <f t="shared" si="5"/>
        <v>7.4885120572567203</v>
      </c>
    </row>
    <row r="21" spans="1:36" x14ac:dyDescent="0.2">
      <c r="C21" s="12" t="s">
        <v>829</v>
      </c>
      <c r="E21" s="12">
        <v>67</v>
      </c>
      <c r="G21" s="163">
        <f t="shared" si="0"/>
        <v>3.3941923848507569E-4</v>
      </c>
      <c r="H21" s="164">
        <f t="shared" si="6"/>
        <v>3.3941923848507569E-2</v>
      </c>
      <c r="J21" t="s">
        <v>587</v>
      </c>
      <c r="L21">
        <v>44836</v>
      </c>
      <c r="M21" s="31"/>
      <c r="N21" s="171">
        <f t="shared" si="1"/>
        <v>0.17271851766246774</v>
      </c>
      <c r="O21" s="172">
        <f t="shared" si="7"/>
        <v>17.271851766246773</v>
      </c>
      <c r="Q21" s="12" t="s">
        <v>829</v>
      </c>
      <c r="S21" s="12">
        <v>14</v>
      </c>
      <c r="U21" s="163">
        <f t="shared" si="2"/>
        <v>1.0834068502267416E-4</v>
      </c>
      <c r="V21" s="164">
        <f t="shared" si="8"/>
        <v>1.0834068502267416E-2</v>
      </c>
      <c r="X21" s="12" t="s">
        <v>829</v>
      </c>
      <c r="Z21" s="12">
        <v>248</v>
      </c>
      <c r="AA21" s="163"/>
      <c r="AB21" s="163">
        <f t="shared" si="3"/>
        <v>9.6676737160120846E-4</v>
      </c>
      <c r="AC21" s="164">
        <f t="shared" si="9"/>
        <v>9.6676737160120846E-2</v>
      </c>
      <c r="AE21" s="12" t="s">
        <v>847</v>
      </c>
      <c r="AG21" s="12">
        <v>34898</v>
      </c>
      <c r="AI21" s="163">
        <f t="shared" si="4"/>
        <v>0.14191370826725225</v>
      </c>
      <c r="AJ21" s="164">
        <f t="shared" si="5"/>
        <v>14.191370826725224</v>
      </c>
    </row>
    <row r="22" spans="1:36" x14ac:dyDescent="0.2">
      <c r="C22" s="12" t="s">
        <v>588</v>
      </c>
      <c r="E22" s="12">
        <v>75509</v>
      </c>
      <c r="G22" s="163">
        <f t="shared" si="0"/>
        <v>0.38252548177268031</v>
      </c>
      <c r="H22" s="164">
        <f t="shared" si="6"/>
        <v>38.252548177268032</v>
      </c>
      <c r="J22" t="s">
        <v>847</v>
      </c>
      <c r="L22">
        <v>24345</v>
      </c>
      <c r="M22" s="31"/>
      <c r="N22" s="171">
        <f t="shared" si="1"/>
        <v>9.3782503178088519E-2</v>
      </c>
      <c r="O22" s="172">
        <f t="shared" si="7"/>
        <v>9.3782503178088525</v>
      </c>
      <c r="Q22" s="12" t="s">
        <v>588</v>
      </c>
      <c r="S22" s="12">
        <v>14986</v>
      </c>
      <c r="U22" s="163">
        <f t="shared" si="2"/>
        <v>0.11597096469641392</v>
      </c>
      <c r="V22" s="164">
        <f t="shared" si="8"/>
        <v>11.597096469641393</v>
      </c>
      <c r="X22" s="12" t="s">
        <v>588</v>
      </c>
      <c r="Z22" s="12">
        <v>109978</v>
      </c>
      <c r="AA22" s="163"/>
      <c r="AB22" s="163">
        <f t="shared" si="3"/>
        <v>0.42872234674982945</v>
      </c>
      <c r="AC22" s="164">
        <f t="shared" si="9"/>
        <v>42.872234674982948</v>
      </c>
      <c r="AE22" s="12" t="s">
        <v>848</v>
      </c>
      <c r="AG22" s="12">
        <v>185</v>
      </c>
      <c r="AI22" s="163">
        <f t="shared" si="4"/>
        <v>7.5230775486966777E-4</v>
      </c>
      <c r="AJ22" s="164">
        <f t="shared" si="5"/>
        <v>7.5230775486966772E-2</v>
      </c>
    </row>
    <row r="23" spans="1:36" x14ac:dyDescent="0.2">
      <c r="C23" s="12" t="s">
        <v>601</v>
      </c>
      <c r="E23" s="12">
        <v>62887</v>
      </c>
      <c r="G23" s="163">
        <f t="shared" si="0"/>
        <v>0.31858295000911874</v>
      </c>
      <c r="H23" s="164">
        <f t="shared" si="6"/>
        <v>31.858295000911873</v>
      </c>
      <c r="J23" t="s">
        <v>848</v>
      </c>
      <c r="L23">
        <v>8</v>
      </c>
      <c r="M23" s="31"/>
      <c r="N23" s="171">
        <f t="shared" si="1"/>
        <v>3.0817828113563698E-5</v>
      </c>
      <c r="O23" s="172">
        <f t="shared" si="7"/>
        <v>3.0817828113563696E-3</v>
      </c>
      <c r="Q23" s="12" t="s">
        <v>601</v>
      </c>
      <c r="S23" s="12">
        <v>79854</v>
      </c>
      <c r="U23" s="163">
        <f t="shared" si="2"/>
        <v>0.6179597901286159</v>
      </c>
      <c r="V23" s="164">
        <f t="shared" si="8"/>
        <v>61.795979012861594</v>
      </c>
      <c r="X23" s="12" t="s">
        <v>601</v>
      </c>
      <c r="Z23" s="12">
        <v>75134</v>
      </c>
      <c r="AA23" s="163"/>
      <c r="AB23" s="163">
        <f t="shared" si="3"/>
        <v>0.29289153103985965</v>
      </c>
      <c r="AC23" s="164">
        <f t="shared" si="9"/>
        <v>29.289153103985967</v>
      </c>
      <c r="AE23" s="12" t="s">
        <v>849</v>
      </c>
      <c r="AG23" s="12">
        <v>3480</v>
      </c>
      <c r="AI23" s="163">
        <f t="shared" si="4"/>
        <v>1.4151518848359156E-2</v>
      </c>
      <c r="AJ23" s="164">
        <f t="shared" si="5"/>
        <v>1.4151518848359155</v>
      </c>
    </row>
    <row r="24" spans="1:36" x14ac:dyDescent="0.2">
      <c r="C24" s="12" t="s">
        <v>602</v>
      </c>
      <c r="E24" s="12">
        <v>16298</v>
      </c>
      <c r="G24" s="163">
        <f t="shared" si="0"/>
        <v>8.2564996251190501E-2</v>
      </c>
      <c r="H24" s="164">
        <f t="shared" si="6"/>
        <v>8.2564996251190497</v>
      </c>
      <c r="J24" t="s">
        <v>849</v>
      </c>
      <c r="L24">
        <v>13513</v>
      </c>
      <c r="M24" s="31"/>
      <c r="N24" s="171">
        <f t="shared" si="1"/>
        <v>5.2055163912323281E-2</v>
      </c>
      <c r="O24" s="172">
        <f t="shared" si="7"/>
        <v>5.2055163912323277</v>
      </c>
      <c r="Q24" s="12" t="s">
        <v>602</v>
      </c>
      <c r="S24" s="12">
        <v>9738</v>
      </c>
      <c r="U24" s="163">
        <f t="shared" si="2"/>
        <v>7.5358685053628638E-2</v>
      </c>
      <c r="V24" s="164">
        <f t="shared" si="8"/>
        <v>7.5358685053628633</v>
      </c>
      <c r="X24" s="12" t="s">
        <v>602</v>
      </c>
      <c r="Z24" s="12">
        <v>35102</v>
      </c>
      <c r="AA24" s="163"/>
      <c r="AB24" s="163">
        <f t="shared" si="3"/>
        <v>0.13683656563687749</v>
      </c>
      <c r="AC24" s="164">
        <f t="shared" si="9"/>
        <v>13.683656563687748</v>
      </c>
      <c r="AE24" s="12" t="s">
        <v>850</v>
      </c>
      <c r="AG24" s="12">
        <v>77707</v>
      </c>
      <c r="AI24" s="163">
        <f t="shared" si="4"/>
        <v>0.31599772274409338</v>
      </c>
      <c r="AJ24" s="164">
        <f t="shared" si="5"/>
        <v>31.599772274409339</v>
      </c>
    </row>
    <row r="25" spans="1:36" x14ac:dyDescent="0.2">
      <c r="C25" s="12" t="s">
        <v>587</v>
      </c>
      <c r="E25" s="12">
        <v>32035</v>
      </c>
      <c r="G25" s="163">
        <f t="shared" si="0"/>
        <v>0.16228798962491642</v>
      </c>
      <c r="H25" s="164">
        <f t="shared" si="6"/>
        <v>16.228798962491641</v>
      </c>
      <c r="J25" t="s">
        <v>850</v>
      </c>
      <c r="L25">
        <v>18822</v>
      </c>
      <c r="M25" s="31"/>
      <c r="N25" s="171">
        <f t="shared" si="1"/>
        <v>7.2506645094186986E-2</v>
      </c>
      <c r="O25" s="172">
        <f t="shared" si="7"/>
        <v>7.2506645094186988</v>
      </c>
      <c r="Q25" s="12" t="s">
        <v>587</v>
      </c>
      <c r="S25" s="12">
        <v>19194</v>
      </c>
      <c r="U25" s="163">
        <f t="shared" si="2"/>
        <v>0.14853507916608627</v>
      </c>
      <c r="V25" s="164">
        <f t="shared" si="8"/>
        <v>14.853507916608628</v>
      </c>
      <c r="X25" s="12" t="s">
        <v>587</v>
      </c>
      <c r="Z25" s="12">
        <v>24740</v>
      </c>
      <c r="AA25" s="163"/>
      <c r="AB25" s="163">
        <f t="shared" si="3"/>
        <v>9.6442841828281847E-2</v>
      </c>
      <c r="AC25" s="164">
        <f t="shared" si="9"/>
        <v>9.6442841828281853</v>
      </c>
      <c r="AE25" s="12" t="s">
        <v>840</v>
      </c>
      <c r="AG25" s="12">
        <v>40998</v>
      </c>
      <c r="AI25" s="163">
        <f t="shared" si="4"/>
        <v>0.16671953153592778</v>
      </c>
      <c r="AJ25" s="164">
        <f t="shared" si="5"/>
        <v>16.671953153592778</v>
      </c>
    </row>
    <row r="26" spans="1:36" x14ac:dyDescent="0.2">
      <c r="C26" s="12" t="s">
        <v>834</v>
      </c>
      <c r="E26" s="12">
        <v>2868</v>
      </c>
      <c r="G26" s="163">
        <f t="shared" si="0"/>
        <v>1.4529169790674583E-2</v>
      </c>
      <c r="H26" s="164">
        <f t="shared" si="6"/>
        <v>1.4529169790674583</v>
      </c>
      <c r="J26" s="31"/>
      <c r="L26" s="31"/>
      <c r="M26" s="31"/>
      <c r="N26" s="171"/>
      <c r="O26" s="172"/>
      <c r="Q26" s="12" t="s">
        <v>834</v>
      </c>
      <c r="S26" s="12">
        <v>1595</v>
      </c>
      <c r="U26" s="163">
        <f t="shared" si="2"/>
        <v>1.2343099472226091E-2</v>
      </c>
      <c r="V26" s="164">
        <f t="shared" si="8"/>
        <v>1.2343099472226091</v>
      </c>
      <c r="X26" s="12" t="s">
        <v>834</v>
      </c>
      <c r="Z26" s="12">
        <v>3574</v>
      </c>
      <c r="AA26" s="163"/>
      <c r="AB26" s="163">
        <f t="shared" si="3"/>
        <v>1.3932365266543222E-2</v>
      </c>
      <c r="AC26" s="164">
        <f t="shared" si="9"/>
        <v>1.3932365266543223</v>
      </c>
      <c r="AE26" s="12" t="s">
        <v>851</v>
      </c>
      <c r="AG26" s="12">
        <v>13142</v>
      </c>
      <c r="AI26" s="163">
        <f t="shared" si="4"/>
        <v>5.3442316294579316E-2</v>
      </c>
      <c r="AJ26" s="164">
        <f t="shared" si="5"/>
        <v>5.3442316294579317</v>
      </c>
    </row>
    <row r="27" spans="1:36" x14ac:dyDescent="0.2">
      <c r="F27" s="173" t="s">
        <v>852</v>
      </c>
      <c r="G27" s="163">
        <f>SUM(G19:G26)</f>
        <v>1</v>
      </c>
      <c r="H27" s="163">
        <f>SUM(H19:H26)</f>
        <v>100</v>
      </c>
      <c r="J27" s="31"/>
      <c r="L27" s="31"/>
      <c r="M27" s="173" t="s">
        <v>852</v>
      </c>
      <c r="N27" s="171">
        <f>SUM(N19:N26)</f>
        <v>0.99994606880080128</v>
      </c>
      <c r="O27" s="171">
        <f>SUM(O19:O26)</f>
        <v>99.994606880080113</v>
      </c>
      <c r="T27" s="173" t="s">
        <v>852</v>
      </c>
      <c r="U27" s="163">
        <f>SUM(U19:U26)</f>
        <v>1</v>
      </c>
      <c r="V27" s="163">
        <f>SUM(V19:V26)</f>
        <v>100.00000000000003</v>
      </c>
      <c r="AA27" s="173" t="s">
        <v>852</v>
      </c>
      <c r="AB27" s="163">
        <f>SUM(AB19:AB26)</f>
        <v>1</v>
      </c>
      <c r="AC27" s="163">
        <f>SUM(AC19:AC26)</f>
        <v>100</v>
      </c>
      <c r="AG27" s="163"/>
      <c r="AH27" s="173" t="s">
        <v>852</v>
      </c>
      <c r="AI27" s="163">
        <f>SUM(AI19:AI26)</f>
        <v>0.99986580456264484</v>
      </c>
      <c r="AJ27" s="163">
        <f>SUM(AJ19:AJ26)</f>
        <v>99.986580456264491</v>
      </c>
    </row>
    <row r="28" spans="1:36" x14ac:dyDescent="0.2">
      <c r="C28" s="12" t="s">
        <v>835</v>
      </c>
      <c r="D28" s="12">
        <v>197396</v>
      </c>
      <c r="F28" s="173" t="s">
        <v>853</v>
      </c>
      <c r="G28" s="163">
        <f>G25+G24+G21+G20</f>
        <v>0.27014225212263676</v>
      </c>
      <c r="H28" s="164"/>
      <c r="J28" s="31" t="s">
        <v>835</v>
      </c>
      <c r="K28">
        <v>259590</v>
      </c>
      <c r="L28" s="31"/>
      <c r="M28" s="173" t="s">
        <v>853</v>
      </c>
      <c r="N28" s="163">
        <f>N25+N24+N21+N20</f>
        <v>0.7791517392811742</v>
      </c>
      <c r="Q28" s="12" t="s">
        <v>835</v>
      </c>
      <c r="R28" s="12">
        <v>129222</v>
      </c>
      <c r="T28" s="173" t="s">
        <v>853</v>
      </c>
      <c r="U28" s="163">
        <f>U25+U24+U21+U20</f>
        <v>0.22622308894770238</v>
      </c>
      <c r="X28" s="12" t="s">
        <v>835</v>
      </c>
      <c r="Y28" s="12">
        <v>256525</v>
      </c>
      <c r="AA28" s="173" t="s">
        <v>853</v>
      </c>
      <c r="AB28" s="163">
        <f>AB25+AB24+AB21+AB20</f>
        <v>0.24075626157294611</v>
      </c>
      <c r="AE28" s="12" t="s">
        <v>835</v>
      </c>
      <c r="AF28" s="12">
        <v>245910</v>
      </c>
      <c r="AG28" s="163"/>
      <c r="AH28" s="173" t="s">
        <v>853</v>
      </c>
      <c r="AI28" s="163">
        <f>AI25+AI24+AI21+AI20</f>
        <v>0.6995160831198407</v>
      </c>
    </row>
    <row r="29" spans="1:36" x14ac:dyDescent="0.2">
      <c r="C29" s="12" t="s">
        <v>836</v>
      </c>
      <c r="D29" s="12">
        <v>70410</v>
      </c>
      <c r="G29" s="165" t="s">
        <v>837</v>
      </c>
      <c r="H29" s="164">
        <f>H22/H23</f>
        <v>1.2007092085804698</v>
      </c>
      <c r="J29" s="31" t="s">
        <v>836</v>
      </c>
      <c r="K29">
        <v>23433</v>
      </c>
      <c r="L29" s="31"/>
      <c r="M29" s="31"/>
      <c r="N29" s="31"/>
      <c r="Q29" s="12" t="s">
        <v>836</v>
      </c>
      <c r="R29" s="12">
        <v>125754</v>
      </c>
      <c r="U29" s="165" t="s">
        <v>837</v>
      </c>
      <c r="V29" s="164">
        <f>V22/V23</f>
        <v>0.18766749317504444</v>
      </c>
      <c r="X29" s="12" t="s">
        <v>836</v>
      </c>
      <c r="Y29" s="12">
        <v>13355</v>
      </c>
      <c r="AE29" s="12" t="s">
        <v>836</v>
      </c>
      <c r="AF29" s="12">
        <v>24489</v>
      </c>
      <c r="AG29" s="165"/>
    </row>
    <row r="30" spans="1:36" x14ac:dyDescent="0.2">
      <c r="C30" s="12" t="s">
        <v>414</v>
      </c>
      <c r="D30" s="12">
        <v>267806</v>
      </c>
      <c r="G30" s="165"/>
      <c r="J30" s="31" t="s">
        <v>414</v>
      </c>
      <c r="K30">
        <v>283023</v>
      </c>
      <c r="L30" s="31"/>
      <c r="M30" s="31"/>
      <c r="N30" s="31"/>
      <c r="Q30" s="12" t="s">
        <v>414</v>
      </c>
      <c r="R30" s="12">
        <v>254976</v>
      </c>
      <c r="X30" s="12" t="s">
        <v>414</v>
      </c>
      <c r="Y30" s="12">
        <v>269880</v>
      </c>
      <c r="AE30" s="12" t="s">
        <v>414</v>
      </c>
      <c r="AF30" s="12">
        <v>270399</v>
      </c>
      <c r="AG30" s="165"/>
    </row>
    <row r="31" spans="1:36" x14ac:dyDescent="0.2">
      <c r="C31" s="12" t="s">
        <v>838</v>
      </c>
      <c r="E31" s="12">
        <f>SUM(E19:E26)</f>
        <v>197396</v>
      </c>
      <c r="J31" s="31" t="s">
        <v>838</v>
      </c>
      <c r="L31" s="31">
        <f>SUM(L19:L26)</f>
        <v>259576</v>
      </c>
      <c r="M31" s="31"/>
      <c r="N31" s="31"/>
      <c r="Q31" s="12" t="s">
        <v>838</v>
      </c>
      <c r="S31" s="12">
        <f>SUM(S19:S26)</f>
        <v>129222</v>
      </c>
      <c r="X31" s="12" t="s">
        <v>838</v>
      </c>
      <c r="Z31" s="12">
        <f>SUM(Z19:Z26)</f>
        <v>256525</v>
      </c>
      <c r="AE31" s="12" t="s">
        <v>838</v>
      </c>
      <c r="AG31" s="12">
        <f>SUM(AG19:AG26)</f>
        <v>245877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0"/>
  <sheetViews>
    <sheetView workbookViewId="0">
      <selection activeCell="I25" sqref="I25"/>
    </sheetView>
  </sheetViews>
  <sheetFormatPr defaultRowHeight="13.2" x14ac:dyDescent="0.25"/>
  <cols>
    <col min="1" max="1" width="13.1640625" style="19" customWidth="1"/>
    <col min="2" max="2" width="10.33203125" style="19" customWidth="1"/>
    <col min="3" max="3" width="12.6640625" style="19" customWidth="1"/>
    <col min="4" max="4" width="10" style="20" customWidth="1"/>
    <col min="5" max="5" width="11.6640625" style="20" customWidth="1"/>
    <col min="6" max="6" width="29.5" style="20" customWidth="1"/>
    <col min="7" max="7" width="12" style="19" customWidth="1"/>
    <col min="8" max="8" width="10.33203125" style="19" customWidth="1"/>
    <col min="9" max="9" width="10.83203125" style="19" customWidth="1"/>
    <col min="10" max="10" width="5" style="19" customWidth="1"/>
    <col min="11" max="11" width="13.83203125" style="19" bestFit="1" customWidth="1"/>
    <col min="12" max="12" width="5.5" style="20" customWidth="1"/>
    <col min="13" max="13" width="45.33203125" style="19" customWidth="1"/>
    <col min="14" max="14" width="16.83203125" style="19" customWidth="1"/>
    <col min="15" max="15" width="11.6640625" style="19" customWidth="1"/>
    <col min="16" max="16384" width="9.33203125" style="19"/>
  </cols>
  <sheetData>
    <row r="1" spans="1:10" s="71" customFormat="1" x14ac:dyDescent="0.25">
      <c r="A1" s="177" t="s">
        <v>911</v>
      </c>
      <c r="B1" s="75"/>
      <c r="C1" s="135"/>
      <c r="D1" s="136"/>
      <c r="E1" s="136"/>
      <c r="F1" s="135"/>
      <c r="G1" s="135"/>
      <c r="H1" s="135"/>
      <c r="I1" s="135"/>
      <c r="J1" s="135"/>
    </row>
    <row r="2" spans="1:10" s="71" customFormat="1" x14ac:dyDescent="0.25">
      <c r="A2" s="70" t="s">
        <v>919</v>
      </c>
      <c r="B2" s="6"/>
      <c r="D2" s="74"/>
      <c r="E2" s="74"/>
    </row>
    <row r="3" spans="1:10" s="71" customFormat="1" x14ac:dyDescent="0.25">
      <c r="A3" s="75" t="s">
        <v>807</v>
      </c>
      <c r="D3" s="74"/>
      <c r="E3" s="74"/>
    </row>
    <row r="4" spans="1:10" s="71" customFormat="1" ht="27" customHeight="1" x14ac:dyDescent="0.25">
      <c r="A4" s="138" t="s">
        <v>809</v>
      </c>
      <c r="B4" s="75" t="s">
        <v>810</v>
      </c>
      <c r="C4" s="75" t="s">
        <v>801</v>
      </c>
      <c r="D4" s="137" t="s">
        <v>608</v>
      </c>
      <c r="E4" s="193" t="s">
        <v>921</v>
      </c>
      <c r="F4" s="75" t="s">
        <v>803</v>
      </c>
      <c r="G4" s="75"/>
    </row>
    <row r="5" spans="1:10" s="71" customFormat="1" x14ac:dyDescent="0.25">
      <c r="A5" s="73" t="s">
        <v>811</v>
      </c>
      <c r="B5" s="71" t="s">
        <v>401</v>
      </c>
      <c r="C5" s="71" t="s">
        <v>589</v>
      </c>
      <c r="D5" s="74">
        <v>1</v>
      </c>
      <c r="E5" s="74" t="s">
        <v>595</v>
      </c>
      <c r="F5" s="71" t="s">
        <v>791</v>
      </c>
      <c r="G5" s="74"/>
    </row>
    <row r="6" spans="1:10" s="71" customFormat="1" x14ac:dyDescent="0.25">
      <c r="A6" s="73" t="s">
        <v>811</v>
      </c>
      <c r="B6" s="71" t="s">
        <v>407</v>
      </c>
      <c r="C6" s="71" t="s">
        <v>590</v>
      </c>
      <c r="D6" s="74">
        <v>2</v>
      </c>
      <c r="E6" s="74" t="s">
        <v>597</v>
      </c>
      <c r="F6" s="71" t="s">
        <v>792</v>
      </c>
      <c r="G6" s="74"/>
    </row>
    <row r="7" spans="1:10" s="71" customFormat="1" x14ac:dyDescent="0.25">
      <c r="A7" s="73" t="s">
        <v>811</v>
      </c>
      <c r="B7" s="71" t="s">
        <v>405</v>
      </c>
      <c r="C7" s="71" t="s">
        <v>591</v>
      </c>
      <c r="D7" s="74">
        <v>3</v>
      </c>
      <c r="E7" s="74" t="s">
        <v>596</v>
      </c>
      <c r="F7" s="71" t="s">
        <v>793</v>
      </c>
      <c r="G7" s="74"/>
    </row>
    <row r="8" spans="1:10" s="71" customFormat="1" x14ac:dyDescent="0.25">
      <c r="A8" s="73" t="s">
        <v>811</v>
      </c>
      <c r="B8" s="71" t="s">
        <v>399</v>
      </c>
      <c r="C8" s="71" t="s">
        <v>589</v>
      </c>
      <c r="D8" s="74">
        <v>4</v>
      </c>
      <c r="E8" s="74" t="s">
        <v>596</v>
      </c>
      <c r="F8" s="71" t="s">
        <v>794</v>
      </c>
      <c r="G8" s="74"/>
    </row>
    <row r="9" spans="1:10" s="71" customFormat="1" x14ac:dyDescent="0.25">
      <c r="A9" s="73" t="s">
        <v>811</v>
      </c>
      <c r="B9" s="71" t="s">
        <v>403</v>
      </c>
      <c r="C9" s="71" t="s">
        <v>592</v>
      </c>
      <c r="D9" s="74">
        <v>5</v>
      </c>
      <c r="E9" s="74" t="s">
        <v>594</v>
      </c>
      <c r="F9" s="71" t="s">
        <v>795</v>
      </c>
      <c r="G9" s="74"/>
    </row>
    <row r="10" spans="1:10" s="71" customFormat="1" x14ac:dyDescent="0.25">
      <c r="A10" s="73" t="s">
        <v>812</v>
      </c>
      <c r="B10" s="71" t="s">
        <v>402</v>
      </c>
      <c r="C10" s="71" t="s">
        <v>589</v>
      </c>
      <c r="D10" s="74">
        <v>1</v>
      </c>
      <c r="E10" s="74" t="s">
        <v>595</v>
      </c>
      <c r="F10" s="71" t="s">
        <v>796</v>
      </c>
      <c r="G10" s="74"/>
    </row>
    <row r="11" spans="1:10" s="71" customFormat="1" x14ac:dyDescent="0.25">
      <c r="A11" s="73" t="s">
        <v>812</v>
      </c>
      <c r="B11" s="71" t="s">
        <v>408</v>
      </c>
      <c r="C11" s="71" t="s">
        <v>590</v>
      </c>
      <c r="D11" s="74">
        <v>2</v>
      </c>
      <c r="E11" s="74" t="s">
        <v>806</v>
      </c>
      <c r="F11" s="71" t="s">
        <v>797</v>
      </c>
      <c r="G11" s="74"/>
    </row>
    <row r="12" spans="1:10" s="71" customFormat="1" x14ac:dyDescent="0.25">
      <c r="A12" s="73" t="s">
        <v>812</v>
      </c>
      <c r="B12" s="71" t="s">
        <v>406</v>
      </c>
      <c r="C12" s="71" t="s">
        <v>591</v>
      </c>
      <c r="D12" s="74">
        <v>3</v>
      </c>
      <c r="E12" s="74" t="s">
        <v>595</v>
      </c>
      <c r="F12" s="71" t="s">
        <v>593</v>
      </c>
      <c r="G12" s="74"/>
    </row>
    <row r="13" spans="1:10" s="71" customFormat="1" x14ac:dyDescent="0.25">
      <c r="A13" s="73" t="s">
        <v>812</v>
      </c>
      <c r="B13" s="71" t="s">
        <v>400</v>
      </c>
      <c r="C13" s="71" t="s">
        <v>589</v>
      </c>
      <c r="D13" s="74">
        <v>4</v>
      </c>
      <c r="E13" s="74" t="s">
        <v>598</v>
      </c>
      <c r="F13" s="71" t="s">
        <v>798</v>
      </c>
      <c r="G13" s="74"/>
    </row>
    <row r="14" spans="1:10" s="71" customFormat="1" x14ac:dyDescent="0.25">
      <c r="A14" s="73" t="s">
        <v>812</v>
      </c>
      <c r="B14" s="71" t="s">
        <v>404</v>
      </c>
      <c r="C14" s="71" t="s">
        <v>592</v>
      </c>
      <c r="D14" s="74">
        <v>5</v>
      </c>
      <c r="E14" s="74" t="s">
        <v>594</v>
      </c>
      <c r="F14" s="71" t="s">
        <v>796</v>
      </c>
      <c r="G14" s="74"/>
    </row>
    <row r="15" spans="1:10" s="71" customFormat="1" x14ac:dyDescent="0.25">
      <c r="A15" s="73" t="s">
        <v>813</v>
      </c>
      <c r="B15" s="71" t="s">
        <v>409</v>
      </c>
      <c r="C15" s="71" t="s">
        <v>590</v>
      </c>
      <c r="D15" s="74">
        <v>2</v>
      </c>
      <c r="E15" s="74" t="s">
        <v>597</v>
      </c>
      <c r="F15" s="71" t="s">
        <v>799</v>
      </c>
      <c r="G15" s="74"/>
    </row>
    <row r="16" spans="1:10" s="71" customFormat="1" x14ac:dyDescent="0.25">
      <c r="A16" s="72"/>
      <c r="D16" s="74"/>
      <c r="E16" s="74"/>
      <c r="G16" s="74"/>
    </row>
    <row r="17" spans="1:12" s="71" customFormat="1" x14ac:dyDescent="0.25">
      <c r="A17" s="75" t="s">
        <v>808</v>
      </c>
      <c r="D17" s="74"/>
      <c r="E17" s="74"/>
      <c r="G17" s="74"/>
    </row>
    <row r="18" spans="1:12" s="71" customFormat="1" ht="25.8" customHeight="1" x14ac:dyDescent="0.25">
      <c r="A18" s="138" t="s">
        <v>809</v>
      </c>
      <c r="B18" s="75" t="s">
        <v>810</v>
      </c>
      <c r="C18" s="75" t="s">
        <v>607</v>
      </c>
      <c r="D18" s="137" t="s">
        <v>608</v>
      </c>
      <c r="E18" s="193" t="s">
        <v>921</v>
      </c>
      <c r="F18" s="75" t="s">
        <v>803</v>
      </c>
    </row>
    <row r="19" spans="1:12" s="71" customFormat="1" x14ac:dyDescent="0.25">
      <c r="A19" s="73" t="s">
        <v>811</v>
      </c>
      <c r="B19" s="71" t="s">
        <v>401</v>
      </c>
      <c r="C19" s="71" t="s">
        <v>589</v>
      </c>
      <c r="D19" s="74">
        <v>1</v>
      </c>
      <c r="E19" s="74" t="s">
        <v>806</v>
      </c>
      <c r="F19" s="71" t="s">
        <v>804</v>
      </c>
    </row>
    <row r="20" spans="1:12" s="71" customFormat="1" x14ac:dyDescent="0.25">
      <c r="A20" s="73" t="s">
        <v>811</v>
      </c>
      <c r="B20" s="71" t="s">
        <v>407</v>
      </c>
      <c r="C20" s="71" t="s">
        <v>590</v>
      </c>
      <c r="D20" s="74">
        <v>2</v>
      </c>
      <c r="E20" s="74" t="s">
        <v>597</v>
      </c>
      <c r="F20" s="71" t="s">
        <v>792</v>
      </c>
    </row>
    <row r="21" spans="1:12" s="71" customFormat="1" x14ac:dyDescent="0.25">
      <c r="A21" s="73" t="s">
        <v>811</v>
      </c>
      <c r="B21" s="71" t="s">
        <v>544</v>
      </c>
      <c r="C21" s="71" t="s">
        <v>591</v>
      </c>
      <c r="D21" s="74">
        <v>3</v>
      </c>
      <c r="E21" s="74"/>
      <c r="F21" s="71" t="s">
        <v>800</v>
      </c>
    </row>
    <row r="22" spans="1:12" s="71" customFormat="1" x14ac:dyDescent="0.25">
      <c r="A22" s="73" t="s">
        <v>811</v>
      </c>
      <c r="B22" s="71" t="s">
        <v>399</v>
      </c>
      <c r="C22" s="71" t="s">
        <v>589</v>
      </c>
      <c r="D22" s="74">
        <v>4</v>
      </c>
      <c r="E22" s="74"/>
      <c r="F22" s="71" t="s">
        <v>794</v>
      </c>
    </row>
    <row r="23" spans="1:12" s="71" customFormat="1" x14ac:dyDescent="0.25">
      <c r="A23" s="73" t="s">
        <v>811</v>
      </c>
      <c r="B23" s="71" t="s">
        <v>405</v>
      </c>
      <c r="C23" s="71" t="s">
        <v>592</v>
      </c>
      <c r="D23" s="74">
        <v>5</v>
      </c>
      <c r="E23" s="74" t="s">
        <v>806</v>
      </c>
      <c r="F23" s="71" t="s">
        <v>7</v>
      </c>
    </row>
    <row r="24" spans="1:12" s="71" customFormat="1" x14ac:dyDescent="0.25">
      <c r="A24" s="73" t="s">
        <v>812</v>
      </c>
      <c r="B24" s="71" t="s">
        <v>402</v>
      </c>
      <c r="C24" s="71" t="s">
        <v>589</v>
      </c>
      <c r="D24" s="74">
        <v>1</v>
      </c>
      <c r="E24" s="74"/>
      <c r="F24" s="71" t="s">
        <v>796</v>
      </c>
    </row>
    <row r="25" spans="1:12" s="71" customFormat="1" x14ac:dyDescent="0.25">
      <c r="A25" s="73" t="s">
        <v>812</v>
      </c>
      <c r="B25" s="71" t="s">
        <v>408</v>
      </c>
      <c r="C25" s="71" t="s">
        <v>590</v>
      </c>
      <c r="D25" s="74">
        <v>2</v>
      </c>
      <c r="E25" s="74" t="s">
        <v>806</v>
      </c>
      <c r="F25" s="71" t="s">
        <v>797</v>
      </c>
    </row>
    <row r="26" spans="1:12" s="71" customFormat="1" x14ac:dyDescent="0.25">
      <c r="A26" s="73" t="s">
        <v>812</v>
      </c>
      <c r="B26" s="71" t="s">
        <v>404</v>
      </c>
      <c r="C26" s="71" t="s">
        <v>591</v>
      </c>
      <c r="D26" s="74">
        <v>3</v>
      </c>
      <c r="E26" s="74" t="s">
        <v>595</v>
      </c>
      <c r="F26" s="71" t="s">
        <v>796</v>
      </c>
    </row>
    <row r="27" spans="1:12" s="71" customFormat="1" x14ac:dyDescent="0.25">
      <c r="A27" s="73" t="s">
        <v>812</v>
      </c>
      <c r="B27" s="71" t="s">
        <v>400</v>
      </c>
      <c r="C27" s="71" t="s">
        <v>589</v>
      </c>
      <c r="D27" s="74">
        <v>4</v>
      </c>
      <c r="E27" s="74"/>
      <c r="F27" s="71" t="s">
        <v>805</v>
      </c>
    </row>
    <row r="28" spans="1:12" s="71" customFormat="1" x14ac:dyDescent="0.25">
      <c r="A28" s="73" t="s">
        <v>812</v>
      </c>
      <c r="B28" s="71" t="s">
        <v>406</v>
      </c>
      <c r="C28" s="71" t="s">
        <v>592</v>
      </c>
      <c r="D28" s="74">
        <v>5</v>
      </c>
      <c r="E28" s="74" t="s">
        <v>595</v>
      </c>
      <c r="F28" s="71" t="s">
        <v>593</v>
      </c>
    </row>
    <row r="29" spans="1:12" s="71" customFormat="1" x14ac:dyDescent="0.25">
      <c r="A29" s="73" t="s">
        <v>813</v>
      </c>
      <c r="B29" s="71" t="s">
        <v>409</v>
      </c>
      <c r="C29" s="71" t="s">
        <v>590</v>
      </c>
      <c r="D29" s="74">
        <v>2</v>
      </c>
      <c r="E29" s="74" t="s">
        <v>597</v>
      </c>
      <c r="F29" s="71" t="s">
        <v>799</v>
      </c>
    </row>
    <row r="30" spans="1:12" x14ac:dyDescent="0.25">
      <c r="C30" s="20"/>
      <c r="F30" s="19"/>
      <c r="K30" s="20"/>
      <c r="L30" s="19"/>
    </row>
    <row r="31" spans="1:12" x14ac:dyDescent="0.25">
      <c r="C31" s="20"/>
      <c r="F31" s="19"/>
      <c r="K31" s="20"/>
      <c r="L31" s="19"/>
    </row>
    <row r="32" spans="1:12" x14ac:dyDescent="0.25">
      <c r="C32" s="20"/>
      <c r="F32" s="19"/>
      <c r="K32" s="20"/>
      <c r="L32" s="19"/>
    </row>
    <row r="33" spans="3:12" x14ac:dyDescent="0.25">
      <c r="C33" s="20"/>
      <c r="F33" s="19"/>
      <c r="K33" s="20"/>
      <c r="L33" s="19"/>
    </row>
    <row r="34" spans="3:12" x14ac:dyDescent="0.25">
      <c r="C34" s="20"/>
      <c r="F34" s="19"/>
      <c r="K34" s="20"/>
      <c r="L34" s="19"/>
    </row>
    <row r="35" spans="3:12" x14ac:dyDescent="0.25">
      <c r="C35" s="20"/>
      <c r="F35" s="19"/>
      <c r="K35" s="20"/>
      <c r="L35" s="19"/>
    </row>
    <row r="36" spans="3:12" x14ac:dyDescent="0.25">
      <c r="C36" s="20"/>
      <c r="F36" s="19"/>
      <c r="K36" s="20"/>
      <c r="L36" s="19"/>
    </row>
    <row r="37" spans="3:12" x14ac:dyDescent="0.25">
      <c r="C37" s="20"/>
      <c r="F37" s="19"/>
      <c r="K37" s="20"/>
      <c r="L37" s="19"/>
    </row>
    <row r="38" spans="3:12" x14ac:dyDescent="0.25">
      <c r="C38" s="20"/>
      <c r="F38" s="19"/>
      <c r="K38" s="20"/>
      <c r="L38" s="19"/>
    </row>
    <row r="39" spans="3:12" x14ac:dyDescent="0.25">
      <c r="C39" s="20"/>
      <c r="F39" s="19"/>
      <c r="K39" s="20"/>
      <c r="L39" s="19"/>
    </row>
    <row r="40" spans="3:12" x14ac:dyDescent="0.25">
      <c r="C40" s="20"/>
      <c r="F40" s="19"/>
      <c r="K40" s="20"/>
      <c r="L40" s="19"/>
    </row>
    <row r="41" spans="3:12" x14ac:dyDescent="0.25">
      <c r="C41" s="20"/>
      <c r="F41" s="19"/>
      <c r="K41" s="20"/>
      <c r="L41" s="19"/>
    </row>
    <row r="42" spans="3:12" x14ac:dyDescent="0.25">
      <c r="C42" s="20"/>
      <c r="F42" s="19"/>
      <c r="K42" s="20"/>
      <c r="L42" s="19"/>
    </row>
    <row r="43" spans="3:12" x14ac:dyDescent="0.25">
      <c r="C43" s="20"/>
      <c r="F43" s="19"/>
      <c r="K43" s="20"/>
      <c r="L43" s="19"/>
    </row>
    <row r="44" spans="3:12" x14ac:dyDescent="0.25">
      <c r="C44" s="20"/>
      <c r="F44" s="19"/>
      <c r="K44" s="20"/>
      <c r="L44" s="19"/>
    </row>
    <row r="45" spans="3:12" x14ac:dyDescent="0.25">
      <c r="C45" s="20"/>
      <c r="F45" s="19"/>
      <c r="K45" s="20"/>
      <c r="L45" s="19"/>
    </row>
    <row r="46" spans="3:12" x14ac:dyDescent="0.25">
      <c r="C46" s="20"/>
      <c r="F46" s="19"/>
      <c r="K46" s="20"/>
      <c r="L46" s="19"/>
    </row>
    <row r="47" spans="3:12" x14ac:dyDescent="0.25">
      <c r="C47" s="20"/>
      <c r="F47" s="19"/>
      <c r="K47" s="20"/>
      <c r="L47" s="19"/>
    </row>
    <row r="48" spans="3:12" x14ac:dyDescent="0.25">
      <c r="C48" s="20"/>
      <c r="F48" s="19"/>
      <c r="K48" s="20"/>
      <c r="L48" s="19"/>
    </row>
    <row r="49" spans="3:12" x14ac:dyDescent="0.25">
      <c r="C49" s="20"/>
      <c r="F49" s="19"/>
      <c r="K49" s="20"/>
      <c r="L49" s="19"/>
    </row>
    <row r="50" spans="3:12" x14ac:dyDescent="0.25">
      <c r="C50" s="20"/>
      <c r="F50" s="19"/>
      <c r="K50" s="20"/>
      <c r="L50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"/>
  <dimension ref="A1:W448"/>
  <sheetViews>
    <sheetView workbookViewId="0">
      <selection activeCell="A2" sqref="A2"/>
    </sheetView>
  </sheetViews>
  <sheetFormatPr defaultColWidth="17.1640625" defaultRowHeight="10.199999999999999" x14ac:dyDescent="0.2"/>
  <cols>
    <col min="1" max="1" width="18.83203125" style="27" bestFit="1" customWidth="1"/>
    <col min="2" max="12" width="12" style="27" customWidth="1"/>
    <col min="13" max="13" width="13.1640625" style="27" customWidth="1"/>
    <col min="14" max="15" width="9.1640625" style="27" customWidth="1"/>
    <col min="16" max="16" width="6.83203125" style="27" customWidth="1"/>
    <col min="17" max="18" width="4" style="27" customWidth="1"/>
    <col min="19" max="19" width="29.1640625" style="32" customWidth="1"/>
    <col min="20" max="22" width="17.1640625" style="27" customWidth="1"/>
    <col min="23" max="23" width="27.33203125" style="27" customWidth="1"/>
    <col min="24" max="16384" width="17.1640625" style="27"/>
  </cols>
  <sheetData>
    <row r="1" spans="1:23" ht="13.2" x14ac:dyDescent="0.25">
      <c r="A1" s="177" t="s">
        <v>911</v>
      </c>
    </row>
    <row r="2" spans="1:23" ht="13.2" x14ac:dyDescent="0.25">
      <c r="A2" s="5" t="s">
        <v>920</v>
      </c>
    </row>
    <row r="3" spans="1:23" x14ac:dyDescent="0.2">
      <c r="A3" s="26" t="s">
        <v>675</v>
      </c>
      <c r="B3" s="175" t="s">
        <v>609</v>
      </c>
      <c r="C3" s="175"/>
    </row>
    <row r="4" spans="1:23" x14ac:dyDescent="0.2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27" t="s">
        <v>11</v>
      </c>
      <c r="M4" s="27" t="s">
        <v>12</v>
      </c>
      <c r="N4" s="27" t="s">
        <v>13</v>
      </c>
      <c r="O4" s="27" t="s">
        <v>14</v>
      </c>
      <c r="P4" s="27" t="s">
        <v>15</v>
      </c>
      <c r="Q4" s="27" t="s">
        <v>16</v>
      </c>
      <c r="R4" s="27" t="s">
        <v>17</v>
      </c>
      <c r="S4" s="32" t="s">
        <v>18</v>
      </c>
      <c r="T4" s="27" t="s">
        <v>19</v>
      </c>
      <c r="U4" s="27" t="s">
        <v>20</v>
      </c>
      <c r="V4" s="27" t="s">
        <v>21</v>
      </c>
      <c r="W4" s="27" t="s">
        <v>22</v>
      </c>
    </row>
    <row r="5" spans="1:23" x14ac:dyDescent="0.2">
      <c r="A5" s="27" t="s">
        <v>23</v>
      </c>
      <c r="B5" s="27">
        <v>4.5700000000000003E-3</v>
      </c>
      <c r="C5" s="27">
        <v>56.043149999999997</v>
      </c>
      <c r="D5" s="27">
        <v>0.23111999999999999</v>
      </c>
      <c r="E5" s="27">
        <v>43.208179999999999</v>
      </c>
      <c r="F5" s="27">
        <v>0</v>
      </c>
      <c r="G5" s="27">
        <v>0.48618</v>
      </c>
      <c r="H5" s="27">
        <v>5.3030000000000001E-2</v>
      </c>
      <c r="I5" s="27">
        <v>0.11697</v>
      </c>
      <c r="J5" s="27">
        <v>2.7119999999999998E-2</v>
      </c>
      <c r="K5" s="27">
        <v>0.47976999999999997</v>
      </c>
      <c r="L5" s="27">
        <v>2.0979999999999999E-2</v>
      </c>
      <c r="M5" s="27">
        <v>100.6711</v>
      </c>
      <c r="N5" s="27">
        <v>13573</v>
      </c>
      <c r="O5" s="27">
        <v>6541</v>
      </c>
      <c r="P5" s="27">
        <v>-76</v>
      </c>
      <c r="Q5" s="27" t="s">
        <v>24</v>
      </c>
      <c r="R5" s="27" t="s">
        <v>24</v>
      </c>
      <c r="S5" s="32" t="s">
        <v>25</v>
      </c>
      <c r="T5" s="27">
        <v>0</v>
      </c>
      <c r="U5" s="27">
        <v>10.755420000000001</v>
      </c>
      <c r="V5" s="27">
        <v>1</v>
      </c>
      <c r="W5" s="29">
        <v>39727.839398148149</v>
      </c>
    </row>
    <row r="6" spans="1:23" x14ac:dyDescent="0.2">
      <c r="A6" s="27" t="s">
        <v>26</v>
      </c>
      <c r="B6" s="27">
        <v>1.166E-2</v>
      </c>
      <c r="C6" s="27">
        <v>56.249380000000002</v>
      </c>
      <c r="D6" s="27">
        <v>0.24489</v>
      </c>
      <c r="E6" s="27">
        <v>43.170879999999997</v>
      </c>
      <c r="F6" s="27">
        <v>1.0279999999999999E-2</v>
      </c>
      <c r="G6" s="27">
        <v>0.52588000000000001</v>
      </c>
      <c r="H6" s="27">
        <v>5.79E-2</v>
      </c>
      <c r="I6" s="27">
        <v>0.12045</v>
      </c>
      <c r="J6" s="27">
        <v>1.3599999999999999E-2</v>
      </c>
      <c r="K6" s="27">
        <v>0.45760000000000001</v>
      </c>
      <c r="L6" s="27">
        <v>2.33E-3</v>
      </c>
      <c r="M6" s="27">
        <v>100.86490000000001</v>
      </c>
      <c r="N6" s="27">
        <v>13585.5</v>
      </c>
      <c r="O6" s="27">
        <v>6542.5</v>
      </c>
      <c r="P6" s="27">
        <v>-76</v>
      </c>
      <c r="Q6" s="27" t="s">
        <v>24</v>
      </c>
      <c r="R6" s="27" t="s">
        <v>24</v>
      </c>
      <c r="S6" s="32" t="s">
        <v>25</v>
      </c>
      <c r="T6" s="27">
        <v>12.59</v>
      </c>
      <c r="U6" s="27">
        <v>10.77375</v>
      </c>
      <c r="V6" s="27">
        <v>2</v>
      </c>
      <c r="W6" s="29">
        <v>39727.842557870368</v>
      </c>
    </row>
    <row r="7" spans="1:23" x14ac:dyDescent="0.2">
      <c r="A7" s="27" t="s">
        <v>27</v>
      </c>
      <c r="B7" s="27">
        <v>2.3400000000000001E-3</v>
      </c>
      <c r="C7" s="27">
        <v>56.188020000000002</v>
      </c>
      <c r="D7" s="27">
        <v>0.23974999999999999</v>
      </c>
      <c r="E7" s="27">
        <v>43.287170000000003</v>
      </c>
      <c r="F7" s="27">
        <v>7.1000000000000004E-3</v>
      </c>
      <c r="G7" s="27">
        <v>0.50429999999999997</v>
      </c>
      <c r="H7" s="27">
        <v>5.9479999999999998E-2</v>
      </c>
      <c r="I7" s="27">
        <v>0.13191</v>
      </c>
      <c r="J7" s="27">
        <v>1.2019999999999999E-2</v>
      </c>
      <c r="K7" s="27">
        <v>0.51497000000000004</v>
      </c>
      <c r="L7" s="27">
        <v>7.3800000000000003E-3</v>
      </c>
      <c r="M7" s="27">
        <v>100.9545</v>
      </c>
      <c r="N7" s="27">
        <v>13598</v>
      </c>
      <c r="O7" s="27">
        <v>6544</v>
      </c>
      <c r="P7" s="27">
        <v>-76</v>
      </c>
      <c r="Q7" s="27" t="s">
        <v>24</v>
      </c>
      <c r="R7" s="27" t="s">
        <v>24</v>
      </c>
      <c r="S7" s="32" t="s">
        <v>25</v>
      </c>
      <c r="T7" s="27">
        <v>25.18</v>
      </c>
      <c r="U7" s="27">
        <v>10.79021</v>
      </c>
      <c r="V7" s="27">
        <v>3</v>
      </c>
      <c r="W7" s="29">
        <v>39727.845567129632</v>
      </c>
    </row>
    <row r="8" spans="1:23" x14ac:dyDescent="0.2">
      <c r="A8" s="27" t="s">
        <v>28</v>
      </c>
      <c r="B8" s="27">
        <v>6.3E-3</v>
      </c>
      <c r="C8" s="27">
        <v>54.317419999999998</v>
      </c>
      <c r="D8" s="27">
        <v>0.16016</v>
      </c>
      <c r="E8" s="27">
        <v>42.87865</v>
      </c>
      <c r="F8" s="27">
        <v>0</v>
      </c>
      <c r="G8" s="27">
        <v>0.45977000000000001</v>
      </c>
      <c r="H8" s="27">
        <v>6.3289999999999999E-2</v>
      </c>
      <c r="I8" s="27">
        <v>0.21754000000000001</v>
      </c>
      <c r="J8" s="27">
        <v>3.3390000000000003E-2</v>
      </c>
      <c r="K8" s="27">
        <v>2.8528199999999999</v>
      </c>
      <c r="L8" s="27">
        <v>0</v>
      </c>
      <c r="M8" s="27">
        <v>100.9894</v>
      </c>
      <c r="N8" s="27">
        <v>13610.5</v>
      </c>
      <c r="O8" s="27">
        <v>6545.5</v>
      </c>
      <c r="P8" s="27">
        <v>-76</v>
      </c>
      <c r="Q8" s="27" t="s">
        <v>24</v>
      </c>
      <c r="R8" s="27" t="s">
        <v>24</v>
      </c>
      <c r="S8" s="32" t="s">
        <v>25</v>
      </c>
      <c r="T8" s="27">
        <v>37.770000000000003</v>
      </c>
      <c r="U8" s="27">
        <v>11.06249</v>
      </c>
      <c r="V8" s="27">
        <v>4</v>
      </c>
      <c r="W8" s="29">
        <v>39727.848564814813</v>
      </c>
    </row>
    <row r="9" spans="1:23" x14ac:dyDescent="0.2">
      <c r="A9" s="27" t="s">
        <v>29</v>
      </c>
      <c r="B9" s="27">
        <v>9.0100000000000006E-3</v>
      </c>
      <c r="C9" s="27">
        <v>47.991390000000003</v>
      </c>
      <c r="D9" s="27">
        <v>1.644E-2</v>
      </c>
      <c r="E9" s="27">
        <v>41.691740000000003</v>
      </c>
      <c r="F9" s="27">
        <v>6.0299999999999998E-3</v>
      </c>
      <c r="G9" s="27">
        <v>0.25296000000000002</v>
      </c>
      <c r="H9" s="27">
        <v>2.7179999999999999E-2</v>
      </c>
      <c r="I9" s="27">
        <v>5.4730000000000001E-2</v>
      </c>
      <c r="J9" s="27">
        <v>0.11089</v>
      </c>
      <c r="K9" s="27">
        <v>10.4763</v>
      </c>
      <c r="L9" s="27">
        <v>1.2290000000000001E-2</v>
      </c>
      <c r="M9" s="27">
        <v>100.649</v>
      </c>
      <c r="N9" s="27">
        <v>13623</v>
      </c>
      <c r="O9" s="27">
        <v>6547</v>
      </c>
      <c r="P9" s="27">
        <v>-76</v>
      </c>
      <c r="Q9" s="27" t="s">
        <v>24</v>
      </c>
      <c r="R9" s="27" t="s">
        <v>24</v>
      </c>
      <c r="S9" s="32" t="s">
        <v>25</v>
      </c>
      <c r="T9" s="27">
        <v>50.36</v>
      </c>
      <c r="U9" s="27">
        <v>11.89227</v>
      </c>
      <c r="V9" s="27">
        <v>5</v>
      </c>
      <c r="W9" s="29">
        <v>39727.851585648146</v>
      </c>
    </row>
    <row r="10" spans="1:23" x14ac:dyDescent="0.2">
      <c r="A10" s="27" t="s">
        <v>30</v>
      </c>
      <c r="B10" s="27">
        <v>5.62E-3</v>
      </c>
      <c r="C10" s="27">
        <v>56.256230000000002</v>
      </c>
      <c r="D10" s="27">
        <v>0.24124000000000001</v>
      </c>
      <c r="E10" s="27">
        <v>43.169789999999999</v>
      </c>
      <c r="F10" s="27">
        <v>1.2099999999999999E-3</v>
      </c>
      <c r="G10" s="27">
        <v>0.51182000000000005</v>
      </c>
      <c r="H10" s="27">
        <v>5.2470000000000003E-2</v>
      </c>
      <c r="I10" s="27">
        <v>0.13277</v>
      </c>
      <c r="J10" s="27">
        <v>0</v>
      </c>
      <c r="K10" s="27">
        <v>0.50114000000000003</v>
      </c>
      <c r="L10" s="27">
        <v>3.338E-2</v>
      </c>
      <c r="M10" s="27">
        <v>100.9057</v>
      </c>
      <c r="N10" s="27">
        <v>13253</v>
      </c>
      <c r="O10" s="27">
        <v>6222</v>
      </c>
      <c r="P10" s="27">
        <v>-75</v>
      </c>
      <c r="Q10" s="27" t="s">
        <v>24</v>
      </c>
      <c r="R10" s="27" t="s">
        <v>24</v>
      </c>
      <c r="S10" s="32" t="s">
        <v>31</v>
      </c>
      <c r="T10" s="27">
        <v>451.84</v>
      </c>
      <c r="U10" s="27">
        <v>10.782349999999999</v>
      </c>
      <c r="V10" s="27">
        <v>6</v>
      </c>
      <c r="W10" s="29">
        <v>39727.854641203703</v>
      </c>
    </row>
    <row r="11" spans="1:23" x14ac:dyDescent="0.2">
      <c r="A11" s="27" t="s">
        <v>32</v>
      </c>
      <c r="B11" s="27">
        <v>9.3100000000000006E-3</v>
      </c>
      <c r="C11" s="27">
        <v>56.061329999999998</v>
      </c>
      <c r="D11" s="27">
        <v>0.21418999999999999</v>
      </c>
      <c r="E11" s="27">
        <v>42.919319999999999</v>
      </c>
      <c r="F11" s="27">
        <v>7.9799999999999992E-3</v>
      </c>
      <c r="G11" s="27">
        <v>0.39660000000000001</v>
      </c>
      <c r="H11" s="27">
        <v>7.5149999999999995E-2</v>
      </c>
      <c r="I11" s="27">
        <v>0.21948000000000001</v>
      </c>
      <c r="J11" s="27">
        <v>3.9309999999999998E-2</v>
      </c>
      <c r="K11" s="27">
        <v>0.61353999999999997</v>
      </c>
      <c r="L11" s="27">
        <v>0</v>
      </c>
      <c r="M11" s="27">
        <v>100.5562</v>
      </c>
      <c r="N11" s="27">
        <v>13243.5</v>
      </c>
      <c r="O11" s="27">
        <v>6225</v>
      </c>
      <c r="P11" s="27">
        <v>-75</v>
      </c>
      <c r="Q11" s="27" t="s">
        <v>24</v>
      </c>
      <c r="R11" s="27" t="s">
        <v>24</v>
      </c>
      <c r="S11" s="32" t="s">
        <v>31</v>
      </c>
      <c r="T11" s="27">
        <v>456.54</v>
      </c>
      <c r="U11" s="27">
        <v>10.758330000000001</v>
      </c>
      <c r="V11" s="27">
        <v>7</v>
      </c>
      <c r="W11" s="29">
        <v>39727.857847222222</v>
      </c>
    </row>
    <row r="12" spans="1:23" x14ac:dyDescent="0.2">
      <c r="A12" s="27" t="s">
        <v>33</v>
      </c>
      <c r="B12" s="27">
        <v>0</v>
      </c>
      <c r="C12" s="27">
        <v>55.977029999999999</v>
      </c>
      <c r="D12" s="27">
        <v>0.22112000000000001</v>
      </c>
      <c r="E12" s="27">
        <v>43.096150000000002</v>
      </c>
      <c r="F12" s="27">
        <v>0</v>
      </c>
      <c r="G12" s="27">
        <v>0.40837000000000001</v>
      </c>
      <c r="H12" s="27">
        <v>8.4900000000000003E-2</v>
      </c>
      <c r="I12" s="27">
        <v>0.2104</v>
      </c>
      <c r="J12" s="27">
        <v>1.027E-2</v>
      </c>
      <c r="K12" s="27">
        <v>0.64183000000000001</v>
      </c>
      <c r="L12" s="27">
        <v>0</v>
      </c>
      <c r="M12" s="27">
        <v>100.65009999999999</v>
      </c>
      <c r="N12" s="27">
        <v>13234</v>
      </c>
      <c r="O12" s="27">
        <v>6228</v>
      </c>
      <c r="P12" s="27">
        <v>-75</v>
      </c>
      <c r="Q12" s="27" t="s">
        <v>24</v>
      </c>
      <c r="R12" s="27" t="s">
        <v>24</v>
      </c>
      <c r="S12" s="32" t="s">
        <v>31</v>
      </c>
      <c r="T12" s="27">
        <v>461.4</v>
      </c>
      <c r="U12" s="27">
        <v>10.77014</v>
      </c>
      <c r="V12" s="27">
        <v>8</v>
      </c>
      <c r="W12" s="29">
        <v>39727.860856481479</v>
      </c>
    </row>
    <row r="13" spans="1:23" x14ac:dyDescent="0.2">
      <c r="A13" s="27" t="s">
        <v>34</v>
      </c>
      <c r="B13" s="27">
        <v>4.1900000000000001E-3</v>
      </c>
      <c r="C13" s="27">
        <v>56.52928</v>
      </c>
      <c r="D13" s="27">
        <v>0.26623999999999998</v>
      </c>
      <c r="E13" s="27">
        <v>42.893859999999997</v>
      </c>
      <c r="F13" s="27">
        <v>0</v>
      </c>
      <c r="G13" s="27">
        <v>0.50607999999999997</v>
      </c>
      <c r="H13" s="27">
        <v>6.8559999999999996E-2</v>
      </c>
      <c r="I13" s="27">
        <v>0.13982</v>
      </c>
      <c r="J13" s="27">
        <v>1.7909999999999999E-2</v>
      </c>
      <c r="K13" s="27">
        <v>0.56467000000000001</v>
      </c>
      <c r="L13" s="27">
        <v>2.3E-3</v>
      </c>
      <c r="M13" s="27">
        <v>100.99290000000001</v>
      </c>
      <c r="N13" s="27">
        <v>13224.5</v>
      </c>
      <c r="O13" s="27">
        <v>6231</v>
      </c>
      <c r="P13" s="27">
        <v>-75</v>
      </c>
      <c r="Q13" s="27" t="s">
        <v>24</v>
      </c>
      <c r="R13" s="27" t="s">
        <v>24</v>
      </c>
      <c r="S13" s="32" t="s">
        <v>31</v>
      </c>
      <c r="T13" s="27">
        <v>466.43</v>
      </c>
      <c r="U13" s="27">
        <v>10.79776</v>
      </c>
      <c r="V13" s="27">
        <v>9</v>
      </c>
      <c r="W13" s="29">
        <v>39727.863854166666</v>
      </c>
    </row>
    <row r="14" spans="1:23" x14ac:dyDescent="0.2">
      <c r="A14" s="27" t="s">
        <v>35</v>
      </c>
      <c r="B14" s="27">
        <v>1.39E-3</v>
      </c>
      <c r="C14" s="27">
        <v>51.856879999999997</v>
      </c>
      <c r="D14" s="27">
        <v>0.16048999999999999</v>
      </c>
      <c r="E14" s="27">
        <v>41.957819999999998</v>
      </c>
      <c r="F14" s="27">
        <v>0</v>
      </c>
      <c r="G14" s="27">
        <v>0.43625999999999998</v>
      </c>
      <c r="H14" s="27">
        <v>5.8979999999999998E-2</v>
      </c>
      <c r="I14" s="27">
        <v>0.21593999999999999</v>
      </c>
      <c r="J14" s="27">
        <v>9.7989999999999994E-2</v>
      </c>
      <c r="K14" s="27">
        <v>6.0077199999999999</v>
      </c>
      <c r="L14" s="27">
        <v>1.7160000000000002E-2</v>
      </c>
      <c r="M14" s="27">
        <v>100.81059999999999</v>
      </c>
      <c r="N14" s="27">
        <v>13215</v>
      </c>
      <c r="O14" s="27">
        <v>6234</v>
      </c>
      <c r="P14" s="27">
        <v>-75</v>
      </c>
      <c r="Q14" s="27" t="s">
        <v>24</v>
      </c>
      <c r="R14" s="27" t="s">
        <v>24</v>
      </c>
      <c r="S14" s="32" t="s">
        <v>31</v>
      </c>
      <c r="T14" s="27">
        <v>471.61</v>
      </c>
      <c r="U14" s="27">
        <v>11.418469999999999</v>
      </c>
      <c r="V14" s="27">
        <v>10</v>
      </c>
      <c r="W14" s="29">
        <v>39727.866863425923</v>
      </c>
    </row>
    <row r="15" spans="1:23" x14ac:dyDescent="0.2">
      <c r="A15" s="27" t="s">
        <v>36</v>
      </c>
      <c r="B15" s="27">
        <v>5.87826</v>
      </c>
      <c r="C15" s="27">
        <v>0.44034000000000001</v>
      </c>
      <c r="D15" s="27">
        <v>27.17801</v>
      </c>
      <c r="E15" s="27">
        <v>48.40354</v>
      </c>
      <c r="F15" s="27">
        <v>3.3390000000000003E-2</v>
      </c>
      <c r="G15" s="27">
        <v>18.18657</v>
      </c>
      <c r="H15" s="27">
        <v>1.1212200000000001</v>
      </c>
      <c r="I15" s="27">
        <v>0.38218999999999997</v>
      </c>
      <c r="J15" s="27">
        <v>0</v>
      </c>
      <c r="K15" s="27">
        <v>0.27232000000000001</v>
      </c>
      <c r="L15" s="27">
        <v>3.3999999999999998E-3</v>
      </c>
      <c r="M15" s="27">
        <v>101.89919999999999</v>
      </c>
      <c r="N15" s="27">
        <v>13244</v>
      </c>
      <c r="O15" s="27">
        <v>6246</v>
      </c>
      <c r="P15" s="27">
        <v>-75</v>
      </c>
      <c r="Q15" s="27" t="s">
        <v>24</v>
      </c>
      <c r="R15" s="27" t="s">
        <v>24</v>
      </c>
      <c r="S15" s="32" t="s">
        <v>37</v>
      </c>
      <c r="T15" s="27">
        <v>441.89</v>
      </c>
      <c r="U15" s="27">
        <v>12.10609</v>
      </c>
      <c r="V15" s="27">
        <v>11</v>
      </c>
      <c r="W15" s="29">
        <v>39727.869884259257</v>
      </c>
    </row>
    <row r="16" spans="1:23" x14ac:dyDescent="0.2">
      <c r="A16" s="27" t="s">
        <v>38</v>
      </c>
      <c r="B16" s="27">
        <v>5.9593400000000001</v>
      </c>
      <c r="C16" s="27">
        <v>0.42882999999999999</v>
      </c>
      <c r="D16" s="27">
        <v>27.217469999999999</v>
      </c>
      <c r="E16" s="27">
        <v>48.43929</v>
      </c>
      <c r="F16" s="27">
        <v>3.1550000000000002E-2</v>
      </c>
      <c r="G16" s="27">
        <v>18.022939999999998</v>
      </c>
      <c r="H16" s="27">
        <v>1.1446099999999999</v>
      </c>
      <c r="I16" s="27">
        <v>0.36170999999999998</v>
      </c>
      <c r="J16" s="27">
        <v>4.0999999999999999E-4</v>
      </c>
      <c r="K16" s="27">
        <v>0.23330000000000001</v>
      </c>
      <c r="L16" s="27">
        <v>2.3439999999999999E-2</v>
      </c>
      <c r="M16" s="27">
        <v>101.8629</v>
      </c>
      <c r="N16" s="27">
        <v>13249</v>
      </c>
      <c r="O16" s="27">
        <v>6247</v>
      </c>
      <c r="P16" s="27">
        <v>-75</v>
      </c>
      <c r="Q16" s="27" t="s">
        <v>24</v>
      </c>
      <c r="R16" s="27" t="s">
        <v>24</v>
      </c>
      <c r="S16" s="32" t="s">
        <v>37</v>
      </c>
      <c r="T16" s="27">
        <v>437.51</v>
      </c>
      <c r="U16" s="27">
        <v>12.09137</v>
      </c>
      <c r="V16" s="27">
        <v>12</v>
      </c>
      <c r="W16" s="29">
        <v>39727.873067129629</v>
      </c>
    </row>
    <row r="17" spans="1:23" x14ac:dyDescent="0.2">
      <c r="A17" s="27" t="s">
        <v>39</v>
      </c>
      <c r="B17" s="27">
        <v>2.3640000000000001E-2</v>
      </c>
      <c r="C17" s="27">
        <v>55.181040000000003</v>
      </c>
      <c r="D17" s="27">
        <v>0.21820000000000001</v>
      </c>
      <c r="E17" s="27">
        <v>42.677720000000001</v>
      </c>
      <c r="F17" s="27">
        <v>6.5199999999999998E-3</v>
      </c>
      <c r="G17" s="27">
        <v>0.40178999999999998</v>
      </c>
      <c r="H17" s="27">
        <v>4.981E-2</v>
      </c>
      <c r="I17" s="27">
        <v>0.15995999999999999</v>
      </c>
      <c r="J17" s="27">
        <v>1.7500000000000002E-2</v>
      </c>
      <c r="K17" s="27">
        <v>2.0557400000000001</v>
      </c>
      <c r="L17" s="27">
        <v>1.38E-2</v>
      </c>
      <c r="M17" s="27">
        <v>100.8057</v>
      </c>
      <c r="N17" s="27">
        <v>12635</v>
      </c>
      <c r="O17" s="27">
        <v>5701</v>
      </c>
      <c r="P17" s="27">
        <v>-75</v>
      </c>
      <c r="Q17" s="27" t="s">
        <v>24</v>
      </c>
      <c r="R17" s="27" t="s">
        <v>24</v>
      </c>
      <c r="S17" s="32" t="s">
        <v>40</v>
      </c>
      <c r="T17" s="27">
        <v>1259.1500000000001</v>
      </c>
      <c r="U17" s="27">
        <v>10.94755</v>
      </c>
      <c r="V17" s="27">
        <v>13</v>
      </c>
      <c r="W17" s="29">
        <v>39727.876134259262</v>
      </c>
    </row>
    <row r="18" spans="1:23" x14ac:dyDescent="0.2">
      <c r="A18" s="27" t="s">
        <v>41</v>
      </c>
      <c r="B18" s="27">
        <v>0</v>
      </c>
      <c r="C18" s="27">
        <v>56.33802</v>
      </c>
      <c r="D18" s="27">
        <v>0.25330000000000003</v>
      </c>
      <c r="E18" s="27">
        <v>42.94567</v>
      </c>
      <c r="F18" s="27">
        <v>2.1800000000000001E-3</v>
      </c>
      <c r="G18" s="27">
        <v>0.49814000000000003</v>
      </c>
      <c r="H18" s="27">
        <v>6.1629999999999997E-2</v>
      </c>
      <c r="I18" s="27">
        <v>0.14685999999999999</v>
      </c>
      <c r="J18" s="27">
        <v>7.3600000000000002E-3</v>
      </c>
      <c r="K18" s="27">
        <v>0.66078999999999999</v>
      </c>
      <c r="L18" s="27">
        <v>9.9799999999999993E-3</v>
      </c>
      <c r="M18" s="27">
        <v>100.9239</v>
      </c>
      <c r="N18" s="27">
        <v>12619.5</v>
      </c>
      <c r="O18" s="27">
        <v>5699.5</v>
      </c>
      <c r="P18" s="27">
        <v>-75</v>
      </c>
      <c r="Q18" s="27" t="s">
        <v>24</v>
      </c>
      <c r="R18" s="27" t="s">
        <v>24</v>
      </c>
      <c r="S18" s="32" t="s">
        <v>40</v>
      </c>
      <c r="T18" s="27">
        <v>1271.73</v>
      </c>
      <c r="U18" s="27">
        <v>10.80312</v>
      </c>
      <c r="V18" s="27">
        <v>14</v>
      </c>
      <c r="W18" s="29">
        <v>39727.879328703704</v>
      </c>
    </row>
    <row r="19" spans="1:23" x14ac:dyDescent="0.2">
      <c r="A19" s="27" t="s">
        <v>42</v>
      </c>
      <c r="B19" s="27">
        <v>3.4849999999999999E-2</v>
      </c>
      <c r="C19" s="27">
        <v>53.419559999999997</v>
      </c>
      <c r="D19" s="27">
        <v>0.2732</v>
      </c>
      <c r="E19" s="27">
        <v>42.296129999999998</v>
      </c>
      <c r="F19" s="27">
        <v>1.107E-2</v>
      </c>
      <c r="G19" s="27">
        <v>0.47384999999999999</v>
      </c>
      <c r="H19" s="27">
        <v>8.616E-2</v>
      </c>
      <c r="I19" s="27">
        <v>0.19622999999999999</v>
      </c>
      <c r="J19" s="27">
        <v>3.5610000000000003E-2</v>
      </c>
      <c r="K19" s="27">
        <v>4.3350900000000001</v>
      </c>
      <c r="L19" s="27">
        <v>2.1409999999999998E-2</v>
      </c>
      <c r="M19" s="27">
        <v>101.1832</v>
      </c>
      <c r="N19" s="27">
        <v>12604</v>
      </c>
      <c r="O19" s="27">
        <v>5698</v>
      </c>
      <c r="P19" s="27">
        <v>-75</v>
      </c>
      <c r="Q19" s="27" t="s">
        <v>24</v>
      </c>
      <c r="R19" s="27" t="s">
        <v>24</v>
      </c>
      <c r="S19" s="32" t="s">
        <v>40</v>
      </c>
      <c r="T19" s="27">
        <v>1284.3699999999999</v>
      </c>
      <c r="U19" s="27">
        <v>11.262370000000001</v>
      </c>
      <c r="V19" s="27">
        <v>15</v>
      </c>
      <c r="W19" s="29">
        <v>39727.882326388892</v>
      </c>
    </row>
    <row r="20" spans="1:23" x14ac:dyDescent="0.2">
      <c r="A20" s="27" t="s">
        <v>43</v>
      </c>
      <c r="B20" s="27">
        <v>7.8979999999999995E-2</v>
      </c>
      <c r="C20" s="27">
        <v>20.132269999999998</v>
      </c>
      <c r="D20" s="27">
        <v>6.3451199999999996</v>
      </c>
      <c r="E20" s="27">
        <v>52.183259999999997</v>
      </c>
      <c r="F20" s="27">
        <v>9.7300000000000008E-3</v>
      </c>
      <c r="G20" s="27">
        <v>18.093540000000001</v>
      </c>
      <c r="H20" s="27">
        <v>1.42778</v>
      </c>
      <c r="I20" s="27">
        <v>1.01999</v>
      </c>
      <c r="J20" s="27">
        <v>0.27828000000000003</v>
      </c>
      <c r="K20" s="27">
        <v>0.65780000000000005</v>
      </c>
      <c r="L20" s="27">
        <v>0</v>
      </c>
      <c r="M20" s="27">
        <v>100.22669999999999</v>
      </c>
      <c r="N20" s="27">
        <v>13680</v>
      </c>
      <c r="O20" s="27">
        <v>6443</v>
      </c>
      <c r="P20" s="27">
        <v>-76</v>
      </c>
      <c r="Q20" s="27" t="s">
        <v>24</v>
      </c>
      <c r="R20" s="27" t="s">
        <v>24</v>
      </c>
      <c r="S20" s="32" t="s">
        <v>44</v>
      </c>
      <c r="T20" s="27">
        <v>145.1</v>
      </c>
      <c r="U20" s="27">
        <v>12.04813</v>
      </c>
      <c r="V20" s="27">
        <v>16</v>
      </c>
      <c r="W20" s="29">
        <v>39727.885381944441</v>
      </c>
    </row>
    <row r="21" spans="1:23" x14ac:dyDescent="0.2">
      <c r="A21" s="27" t="s">
        <v>45</v>
      </c>
      <c r="B21" s="27">
        <v>3.6589999999999998E-2</v>
      </c>
      <c r="C21" s="27">
        <v>19.27514</v>
      </c>
      <c r="D21" s="27">
        <v>6.5174099999999999</v>
      </c>
      <c r="E21" s="27">
        <v>51.674630000000001</v>
      </c>
      <c r="F21" s="27">
        <v>0</v>
      </c>
      <c r="G21" s="27">
        <v>19.871749999999999</v>
      </c>
      <c r="H21" s="27">
        <v>1.4744699999999999</v>
      </c>
      <c r="I21" s="27">
        <v>0.99485999999999997</v>
      </c>
      <c r="J21" s="27">
        <v>0.21123</v>
      </c>
      <c r="K21" s="27">
        <v>0.42886999999999997</v>
      </c>
      <c r="L21" s="27">
        <v>8.6899999999999998E-3</v>
      </c>
      <c r="M21" s="27">
        <v>100.4936</v>
      </c>
      <c r="N21" s="27">
        <v>13677.7</v>
      </c>
      <c r="O21" s="27">
        <v>6447</v>
      </c>
      <c r="P21" s="27">
        <v>-76</v>
      </c>
      <c r="Q21" s="27" t="s">
        <v>24</v>
      </c>
      <c r="R21" s="27" t="s">
        <v>24</v>
      </c>
      <c r="S21" s="32" t="s">
        <v>44</v>
      </c>
      <c r="T21" s="27">
        <v>140.68</v>
      </c>
      <c r="U21" s="27">
        <v>12.152939999999999</v>
      </c>
      <c r="V21" s="27">
        <v>17</v>
      </c>
      <c r="W21" s="29">
        <v>39727.88857638889</v>
      </c>
    </row>
    <row r="22" spans="1:23" x14ac:dyDescent="0.2">
      <c r="A22" s="27" t="s">
        <v>46</v>
      </c>
      <c r="B22" s="27">
        <v>4.385E-2</v>
      </c>
      <c r="C22" s="27">
        <v>19.337039999999998</v>
      </c>
      <c r="D22" s="27">
        <v>6.4848299999999997</v>
      </c>
      <c r="E22" s="27">
        <v>51.885489999999997</v>
      </c>
      <c r="F22" s="27">
        <v>0</v>
      </c>
      <c r="G22" s="27">
        <v>19.953140000000001</v>
      </c>
      <c r="H22" s="27">
        <v>1.39042</v>
      </c>
      <c r="I22" s="27">
        <v>0.98006000000000004</v>
      </c>
      <c r="J22" s="27">
        <v>0.23388</v>
      </c>
      <c r="K22" s="27">
        <v>0.45668999999999998</v>
      </c>
      <c r="L22" s="27">
        <v>1.9279999999999999E-2</v>
      </c>
      <c r="M22" s="27">
        <v>100.7847</v>
      </c>
      <c r="N22" s="27">
        <v>13675.3</v>
      </c>
      <c r="O22" s="27">
        <v>6451</v>
      </c>
      <c r="P22" s="27">
        <v>-76</v>
      </c>
      <c r="Q22" s="27" t="s">
        <v>24</v>
      </c>
      <c r="R22" s="27" t="s">
        <v>24</v>
      </c>
      <c r="S22" s="32" t="s">
        <v>44</v>
      </c>
      <c r="T22" s="27">
        <v>136.28</v>
      </c>
      <c r="U22" s="27">
        <v>12.18962</v>
      </c>
      <c r="V22" s="27">
        <v>18</v>
      </c>
      <c r="W22" s="29">
        <v>39727.891550925924</v>
      </c>
    </row>
    <row r="23" spans="1:23" x14ac:dyDescent="0.2">
      <c r="A23" s="27" t="s">
        <v>47</v>
      </c>
      <c r="B23" s="27">
        <v>3.9230000000000001E-2</v>
      </c>
      <c r="C23" s="27">
        <v>19.58437</v>
      </c>
      <c r="D23" s="27">
        <v>6.63741</v>
      </c>
      <c r="E23" s="27">
        <v>51.837429999999998</v>
      </c>
      <c r="F23" s="27">
        <v>1.155E-2</v>
      </c>
      <c r="G23" s="27">
        <v>19.824210000000001</v>
      </c>
      <c r="H23" s="27">
        <v>1.4651799999999999</v>
      </c>
      <c r="I23" s="27">
        <v>1.0329999999999999</v>
      </c>
      <c r="J23" s="27">
        <v>0.22644</v>
      </c>
      <c r="K23" s="27">
        <v>0.42646000000000001</v>
      </c>
      <c r="L23" s="27">
        <v>0</v>
      </c>
      <c r="M23" s="27">
        <v>101.0853</v>
      </c>
      <c r="N23" s="27">
        <v>13673</v>
      </c>
      <c r="O23" s="27">
        <v>6455</v>
      </c>
      <c r="P23" s="27">
        <v>-76</v>
      </c>
      <c r="Q23" s="27" t="s">
        <v>24</v>
      </c>
      <c r="R23" s="27" t="s">
        <v>24</v>
      </c>
      <c r="S23" s="32" t="s">
        <v>44</v>
      </c>
      <c r="T23" s="27">
        <v>131.88999999999999</v>
      </c>
      <c r="U23" s="27">
        <v>12.214079999999999</v>
      </c>
      <c r="V23" s="27">
        <v>19</v>
      </c>
      <c r="W23" s="29">
        <v>39727.894571759258</v>
      </c>
    </row>
    <row r="24" spans="1:23" x14ac:dyDescent="0.2">
      <c r="A24" s="27" t="s">
        <v>48</v>
      </c>
      <c r="B24" s="27">
        <v>3.5369999999999999E-2</v>
      </c>
      <c r="C24" s="27">
        <v>17.66282</v>
      </c>
      <c r="D24" s="27">
        <v>7.9108099999999997</v>
      </c>
      <c r="E24" s="27">
        <v>51.184019999999997</v>
      </c>
      <c r="F24" s="27">
        <v>1.311E-2</v>
      </c>
      <c r="G24" s="27">
        <v>20.943909999999999</v>
      </c>
      <c r="H24" s="27">
        <v>1.50251</v>
      </c>
      <c r="I24" s="27">
        <v>1.0504199999999999</v>
      </c>
      <c r="J24" s="27">
        <v>0.25003999999999998</v>
      </c>
      <c r="K24" s="27">
        <v>0.51363000000000003</v>
      </c>
      <c r="L24" s="27">
        <v>8.3000000000000001E-3</v>
      </c>
      <c r="M24" s="27">
        <v>101.0749</v>
      </c>
      <c r="N24" s="27">
        <v>13634</v>
      </c>
      <c r="O24" s="27">
        <v>6576</v>
      </c>
      <c r="P24" s="27">
        <v>-76</v>
      </c>
      <c r="Q24" s="27" t="s">
        <v>24</v>
      </c>
      <c r="R24" s="27" t="s">
        <v>24</v>
      </c>
      <c r="S24" s="32" t="s">
        <v>49</v>
      </c>
      <c r="T24" s="27">
        <v>70.33</v>
      </c>
      <c r="U24" s="27">
        <v>12.302250000000001</v>
      </c>
      <c r="V24" s="27">
        <v>20</v>
      </c>
      <c r="W24" s="29">
        <v>39727.897627314815</v>
      </c>
    </row>
    <row r="25" spans="1:23" x14ac:dyDescent="0.2">
      <c r="A25" s="27" t="s">
        <v>50</v>
      </c>
      <c r="B25" s="27">
        <v>3.9370000000000002E-2</v>
      </c>
      <c r="C25" s="27">
        <v>17.35201</v>
      </c>
      <c r="D25" s="27">
        <v>7.25427</v>
      </c>
      <c r="E25" s="27">
        <v>51.24926</v>
      </c>
      <c r="F25" s="27">
        <v>5.5100000000000001E-3</v>
      </c>
      <c r="G25" s="27">
        <v>21.748090000000001</v>
      </c>
      <c r="H25" s="27">
        <v>1.57372</v>
      </c>
      <c r="I25" s="27">
        <v>0.97902999999999996</v>
      </c>
      <c r="J25" s="27">
        <v>0.18501000000000001</v>
      </c>
      <c r="K25" s="27">
        <v>0.48796</v>
      </c>
      <c r="L25" s="27">
        <v>3.1320000000000001E-2</v>
      </c>
      <c r="M25" s="27">
        <v>100.9055</v>
      </c>
      <c r="N25" s="27">
        <v>13634</v>
      </c>
      <c r="O25" s="27">
        <v>6581.3</v>
      </c>
      <c r="P25" s="27">
        <v>-76</v>
      </c>
      <c r="Q25" s="27" t="s">
        <v>24</v>
      </c>
      <c r="R25" s="27" t="s">
        <v>24</v>
      </c>
      <c r="S25" s="32" t="s">
        <v>49</v>
      </c>
      <c r="T25" s="27">
        <v>73.13</v>
      </c>
      <c r="U25" s="27">
        <v>12.323650000000001</v>
      </c>
      <c r="V25" s="27">
        <v>21</v>
      </c>
      <c r="W25" s="29">
        <v>39727.900833333333</v>
      </c>
    </row>
    <row r="26" spans="1:23" x14ac:dyDescent="0.2">
      <c r="A26" s="27" t="s">
        <v>51</v>
      </c>
      <c r="B26" s="27">
        <v>3.304E-2</v>
      </c>
      <c r="C26" s="27">
        <v>18.322959999999998</v>
      </c>
      <c r="D26" s="27">
        <v>5.82653</v>
      </c>
      <c r="E26" s="27">
        <v>52.44894</v>
      </c>
      <c r="F26" s="27">
        <v>1.265E-2</v>
      </c>
      <c r="G26" s="27">
        <v>21.331340000000001</v>
      </c>
      <c r="H26" s="27">
        <v>1.3774999999999999</v>
      </c>
      <c r="I26" s="27">
        <v>0.88763999999999998</v>
      </c>
      <c r="J26" s="27">
        <v>0.19105</v>
      </c>
      <c r="K26" s="27">
        <v>0.63575000000000004</v>
      </c>
      <c r="L26" s="27">
        <v>1.2460000000000001E-2</v>
      </c>
      <c r="M26" s="27">
        <v>101.07980000000001</v>
      </c>
      <c r="N26" s="27">
        <v>13634</v>
      </c>
      <c r="O26" s="27">
        <v>6586.7</v>
      </c>
      <c r="P26" s="27">
        <v>-76</v>
      </c>
      <c r="Q26" s="27" t="s">
        <v>24</v>
      </c>
      <c r="R26" s="27" t="s">
        <v>24</v>
      </c>
      <c r="S26" s="32" t="s">
        <v>49</v>
      </c>
      <c r="T26" s="27">
        <v>76.2</v>
      </c>
      <c r="U26" s="27">
        <v>12.313689999999999</v>
      </c>
      <c r="V26" s="27">
        <v>22</v>
      </c>
      <c r="W26" s="29">
        <v>39727.903831018521</v>
      </c>
    </row>
    <row r="27" spans="1:23" x14ac:dyDescent="0.2">
      <c r="A27" s="27" t="s">
        <v>52</v>
      </c>
      <c r="B27" s="27">
        <v>7.7410000000000007E-2</v>
      </c>
      <c r="C27" s="27">
        <v>19.888819999999999</v>
      </c>
      <c r="D27" s="27">
        <v>5.7918099999999999</v>
      </c>
      <c r="E27" s="27">
        <v>52.255429999999997</v>
      </c>
      <c r="F27" s="27">
        <v>1.341E-2</v>
      </c>
      <c r="G27" s="27">
        <v>18.731439999999999</v>
      </c>
      <c r="H27" s="27">
        <v>1.31019</v>
      </c>
      <c r="I27" s="27">
        <v>0.95411000000000001</v>
      </c>
      <c r="J27" s="27">
        <v>0.22600000000000001</v>
      </c>
      <c r="K27" s="27">
        <v>1.1006</v>
      </c>
      <c r="L27" s="27">
        <v>0</v>
      </c>
      <c r="M27" s="27">
        <v>100.3492</v>
      </c>
      <c r="N27" s="27">
        <v>13634</v>
      </c>
      <c r="O27" s="27">
        <v>6592</v>
      </c>
      <c r="P27" s="27">
        <v>-76</v>
      </c>
      <c r="Q27" s="27" t="s">
        <v>24</v>
      </c>
      <c r="R27" s="27" t="s">
        <v>24</v>
      </c>
      <c r="S27" s="32" t="s">
        <v>49</v>
      </c>
      <c r="T27" s="27">
        <v>79.510000000000005</v>
      </c>
      <c r="U27" s="27">
        <v>12.13199</v>
      </c>
      <c r="V27" s="27">
        <v>23</v>
      </c>
      <c r="W27" s="29">
        <v>39727.906828703701</v>
      </c>
    </row>
    <row r="28" spans="1:23" x14ac:dyDescent="0.2">
      <c r="A28" s="27" t="s">
        <v>53</v>
      </c>
      <c r="B28" s="27">
        <v>1.6480000000000002E-2</v>
      </c>
      <c r="C28" s="27">
        <v>48.57826</v>
      </c>
      <c r="D28" s="27">
        <v>4.2889999999999998E-2</v>
      </c>
      <c r="E28" s="27">
        <v>41.022120000000001</v>
      </c>
      <c r="F28" s="27">
        <v>5.2300000000000003E-3</v>
      </c>
      <c r="G28" s="27">
        <v>0.26605000000000001</v>
      </c>
      <c r="H28" s="27">
        <v>3.8609999999999998E-2</v>
      </c>
      <c r="I28" s="27">
        <v>0.22216</v>
      </c>
      <c r="J28" s="27">
        <v>0.11192000000000001</v>
      </c>
      <c r="K28" s="27">
        <v>11.28032</v>
      </c>
      <c r="L28" s="27">
        <v>4.5399999999999998E-3</v>
      </c>
      <c r="M28" s="27">
        <v>101.5886</v>
      </c>
      <c r="N28" s="27">
        <v>8800</v>
      </c>
      <c r="O28" s="27">
        <v>89</v>
      </c>
      <c r="P28" s="27">
        <v>-56</v>
      </c>
      <c r="Q28" s="27" t="s">
        <v>24</v>
      </c>
      <c r="R28" s="27" t="s">
        <v>24</v>
      </c>
      <c r="S28" s="32" t="s">
        <v>54</v>
      </c>
      <c r="T28" s="27">
        <v>8025.6</v>
      </c>
      <c r="U28" s="27">
        <v>12.09543</v>
      </c>
      <c r="V28" s="27">
        <v>24</v>
      </c>
      <c r="W28" s="29">
        <v>39727.909872685188</v>
      </c>
    </row>
    <row r="29" spans="1:23" x14ac:dyDescent="0.2">
      <c r="A29" s="27" t="s">
        <v>55</v>
      </c>
      <c r="B29" s="27">
        <v>1.1089999999999999E-2</v>
      </c>
      <c r="C29" s="27">
        <v>48.10416</v>
      </c>
      <c r="D29" s="27">
        <v>0.11364</v>
      </c>
      <c r="E29" s="27">
        <v>40.943519999999999</v>
      </c>
      <c r="F29" s="27">
        <v>2.3800000000000002E-3</v>
      </c>
      <c r="G29" s="27">
        <v>0.48335</v>
      </c>
      <c r="H29" s="27">
        <v>5.509E-2</v>
      </c>
      <c r="I29" s="27">
        <v>0.32822000000000001</v>
      </c>
      <c r="J29" s="27">
        <v>0.11198</v>
      </c>
      <c r="K29" s="27">
        <v>11.15488</v>
      </c>
      <c r="L29" s="27">
        <v>2.7640000000000001E-2</v>
      </c>
      <c r="M29" s="27">
        <v>101.336</v>
      </c>
      <c r="N29" s="27">
        <v>8787.7999999999993</v>
      </c>
      <c r="O29" s="27">
        <v>103</v>
      </c>
      <c r="P29" s="27">
        <v>-56</v>
      </c>
      <c r="Q29" s="27" t="s">
        <v>24</v>
      </c>
      <c r="R29" s="27" t="s">
        <v>24</v>
      </c>
      <c r="S29" s="32" t="s">
        <v>54</v>
      </c>
      <c r="T29" s="27">
        <v>8021.65</v>
      </c>
      <c r="U29" s="27">
        <v>12.08079</v>
      </c>
      <c r="V29" s="27">
        <v>25</v>
      </c>
      <c r="W29" s="29">
        <v>39727.91306712963</v>
      </c>
    </row>
    <row r="30" spans="1:23" x14ac:dyDescent="0.2">
      <c r="A30" s="27" t="s">
        <v>56</v>
      </c>
      <c r="B30" s="27">
        <v>1.6389999999999998E-2</v>
      </c>
      <c r="C30" s="27">
        <v>48.419879999999999</v>
      </c>
      <c r="D30" s="27">
        <v>4.743E-2</v>
      </c>
      <c r="E30" s="27">
        <v>40.917870000000001</v>
      </c>
      <c r="F30" s="27">
        <v>0</v>
      </c>
      <c r="G30" s="27">
        <v>0.26771</v>
      </c>
      <c r="H30" s="27">
        <v>5.2760000000000001E-2</v>
      </c>
      <c r="I30" s="27">
        <v>0.19527</v>
      </c>
      <c r="J30" s="27">
        <v>0.11087</v>
      </c>
      <c r="K30" s="27">
        <v>11.246259999999999</v>
      </c>
      <c r="L30" s="27">
        <v>0</v>
      </c>
      <c r="M30" s="27">
        <v>101.2744</v>
      </c>
      <c r="N30" s="27">
        <v>8775.5</v>
      </c>
      <c r="O30" s="27">
        <v>117</v>
      </c>
      <c r="P30" s="27">
        <v>-56</v>
      </c>
      <c r="Q30" s="27" t="s">
        <v>24</v>
      </c>
      <c r="R30" s="27" t="s">
        <v>24</v>
      </c>
      <c r="S30" s="32" t="s">
        <v>54</v>
      </c>
      <c r="T30" s="27">
        <v>8017.74</v>
      </c>
      <c r="U30" s="27">
        <v>12.053800000000001</v>
      </c>
      <c r="V30" s="27">
        <v>26</v>
      </c>
      <c r="W30" s="29">
        <v>39727.916064814817</v>
      </c>
    </row>
    <row r="31" spans="1:23" x14ac:dyDescent="0.2">
      <c r="A31" s="27" t="s">
        <v>57</v>
      </c>
      <c r="B31" s="27">
        <v>7.4799999999999997E-3</v>
      </c>
      <c r="C31" s="27">
        <v>48.335239999999999</v>
      </c>
      <c r="D31" s="27">
        <v>2.7199999999999998E-2</v>
      </c>
      <c r="E31" s="27">
        <v>40.909140000000001</v>
      </c>
      <c r="F31" s="27">
        <v>0</v>
      </c>
      <c r="G31" s="27">
        <v>0.27461999999999998</v>
      </c>
      <c r="H31" s="27">
        <v>6.9540000000000005E-2</v>
      </c>
      <c r="I31" s="27">
        <v>0.17674999999999999</v>
      </c>
      <c r="J31" s="27">
        <v>0.13067000000000001</v>
      </c>
      <c r="K31" s="27">
        <v>11.43737</v>
      </c>
      <c r="L31" s="27">
        <v>1.2120000000000001E-2</v>
      </c>
      <c r="M31" s="27">
        <v>101.3801</v>
      </c>
      <c r="N31" s="27">
        <v>8763.2999999999993</v>
      </c>
      <c r="O31" s="27">
        <v>131</v>
      </c>
      <c r="P31" s="27">
        <v>-56</v>
      </c>
      <c r="Q31" s="27" t="s">
        <v>24</v>
      </c>
      <c r="R31" s="27" t="s">
        <v>24</v>
      </c>
      <c r="S31" s="32" t="s">
        <v>54</v>
      </c>
      <c r="T31" s="27">
        <v>8013.88</v>
      </c>
      <c r="U31" s="27">
        <v>12.092499999999999</v>
      </c>
      <c r="V31" s="27">
        <v>27</v>
      </c>
      <c r="W31" s="29">
        <v>39727.919074074074</v>
      </c>
    </row>
    <row r="32" spans="1:23" x14ac:dyDescent="0.2">
      <c r="A32" s="27" t="s">
        <v>58</v>
      </c>
      <c r="B32" s="27">
        <v>2.7200000000000002E-3</v>
      </c>
      <c r="C32" s="27">
        <v>48.106650000000002</v>
      </c>
      <c r="D32" s="27">
        <v>7.7759999999999996E-2</v>
      </c>
      <c r="E32" s="27">
        <v>40.696669999999997</v>
      </c>
      <c r="F32" s="27">
        <v>2.3800000000000002E-3</v>
      </c>
      <c r="G32" s="27">
        <v>0.18353</v>
      </c>
      <c r="H32" s="27">
        <v>9.7680000000000003E-2</v>
      </c>
      <c r="I32" s="27">
        <v>0.1202</v>
      </c>
      <c r="J32" s="27">
        <v>0.11451</v>
      </c>
      <c r="K32" s="27">
        <v>11.393750000000001</v>
      </c>
      <c r="L32" s="27">
        <v>0</v>
      </c>
      <c r="M32" s="27">
        <v>100.7959</v>
      </c>
      <c r="N32" s="27">
        <v>8751</v>
      </c>
      <c r="O32" s="27">
        <v>145</v>
      </c>
      <c r="P32" s="27">
        <v>-56</v>
      </c>
      <c r="Q32" s="27" t="s">
        <v>24</v>
      </c>
      <c r="R32" s="27" t="s">
        <v>24</v>
      </c>
      <c r="S32" s="32" t="s">
        <v>54</v>
      </c>
      <c r="T32" s="27">
        <v>8010.05</v>
      </c>
      <c r="U32" s="27">
        <v>12.01192</v>
      </c>
      <c r="V32" s="27">
        <v>28</v>
      </c>
      <c r="W32" s="29">
        <v>39727.922071759262</v>
      </c>
    </row>
    <row r="33" spans="1:23" x14ac:dyDescent="0.2">
      <c r="A33" s="27" t="s">
        <v>59</v>
      </c>
      <c r="B33" s="27">
        <v>0</v>
      </c>
      <c r="C33" s="27">
        <v>17.21274</v>
      </c>
      <c r="D33" s="27">
        <v>41.686529999999998</v>
      </c>
      <c r="E33" s="27">
        <v>0.38996999999999998</v>
      </c>
      <c r="F33" s="27">
        <v>0</v>
      </c>
      <c r="G33" s="27">
        <v>2.0080000000000001E-2</v>
      </c>
      <c r="H33" s="27">
        <v>0.35156999999999999</v>
      </c>
      <c r="I33" s="27">
        <v>29.657990000000002</v>
      </c>
      <c r="J33" s="27">
        <v>0.10868999999999999</v>
      </c>
      <c r="K33" s="27">
        <v>11.599320000000001</v>
      </c>
      <c r="L33" s="27">
        <v>2.1099999999999999E-3</v>
      </c>
      <c r="M33" s="27">
        <v>101.029</v>
      </c>
      <c r="N33" s="27">
        <v>8168</v>
      </c>
      <c r="O33" s="27">
        <v>-398</v>
      </c>
      <c r="P33" s="27">
        <v>-57</v>
      </c>
      <c r="Q33" s="27" t="s">
        <v>24</v>
      </c>
      <c r="R33" s="27" t="s">
        <v>24</v>
      </c>
      <c r="S33" s="32" t="s">
        <v>60</v>
      </c>
      <c r="T33" s="27">
        <v>8795.69</v>
      </c>
      <c r="U33" s="27">
        <v>14.524240000000001</v>
      </c>
      <c r="V33" s="27">
        <v>29</v>
      </c>
      <c r="W33" s="29">
        <v>39727.925115740742</v>
      </c>
    </row>
    <row r="34" spans="1:23" x14ac:dyDescent="0.2">
      <c r="A34" s="27" t="s">
        <v>61</v>
      </c>
      <c r="B34" s="27">
        <v>9.5600000000000008E-3</v>
      </c>
      <c r="C34" s="27">
        <v>17.628409999999999</v>
      </c>
      <c r="D34" s="27">
        <v>40.776710000000001</v>
      </c>
      <c r="E34" s="27">
        <v>0.26505000000000001</v>
      </c>
      <c r="F34" s="27">
        <v>0</v>
      </c>
      <c r="G34" s="27">
        <v>1.6100000000000001E-3</v>
      </c>
      <c r="H34" s="27">
        <v>0.32229000000000002</v>
      </c>
      <c r="I34" s="27">
        <v>30.828489999999999</v>
      </c>
      <c r="J34" s="27">
        <v>0.10238999999999999</v>
      </c>
      <c r="K34" s="27">
        <v>10.83483</v>
      </c>
      <c r="L34" s="27">
        <v>0</v>
      </c>
      <c r="M34" s="27">
        <v>100.7693</v>
      </c>
      <c r="N34" s="27">
        <v>8142.8</v>
      </c>
      <c r="O34" s="27">
        <v>-398</v>
      </c>
      <c r="P34" s="27">
        <v>-57</v>
      </c>
      <c r="Q34" s="27" t="s">
        <v>24</v>
      </c>
      <c r="R34" s="27" t="s">
        <v>24</v>
      </c>
      <c r="S34" s="32" t="s">
        <v>60</v>
      </c>
      <c r="T34" s="27">
        <v>8811.23</v>
      </c>
      <c r="U34" s="27">
        <v>14.50141</v>
      </c>
      <c r="V34" s="27">
        <v>30</v>
      </c>
      <c r="W34" s="29">
        <v>39727.928287037037</v>
      </c>
    </row>
    <row r="35" spans="1:23" x14ac:dyDescent="0.2">
      <c r="A35" s="27" t="s">
        <v>62</v>
      </c>
      <c r="B35" s="27">
        <v>5.62E-3</v>
      </c>
      <c r="C35" s="27">
        <v>18.017130000000002</v>
      </c>
      <c r="D35" s="27">
        <v>40.799160000000001</v>
      </c>
      <c r="E35" s="27">
        <v>0.32468999999999998</v>
      </c>
      <c r="F35" s="27">
        <v>5.5900000000000004E-3</v>
      </c>
      <c r="G35" s="27">
        <v>0</v>
      </c>
      <c r="H35" s="27">
        <v>0.32832</v>
      </c>
      <c r="I35" s="27">
        <v>30.847560000000001</v>
      </c>
      <c r="J35" s="27">
        <v>7.3370000000000005E-2</v>
      </c>
      <c r="K35" s="27">
        <v>10.72756</v>
      </c>
      <c r="L35" s="27">
        <v>0</v>
      </c>
      <c r="M35" s="27">
        <v>101.129</v>
      </c>
      <c r="N35" s="27">
        <v>8117.5</v>
      </c>
      <c r="O35" s="27">
        <v>-398</v>
      </c>
      <c r="P35" s="27">
        <v>-57</v>
      </c>
      <c r="Q35" s="27" t="s">
        <v>24</v>
      </c>
      <c r="R35" s="27" t="s">
        <v>24</v>
      </c>
      <c r="S35" s="32" t="s">
        <v>60</v>
      </c>
      <c r="T35" s="27">
        <v>8826.81</v>
      </c>
      <c r="U35" s="27">
        <v>14.525930000000001</v>
      </c>
      <c r="V35" s="27">
        <v>31</v>
      </c>
      <c r="W35" s="29">
        <v>39727.931284722225</v>
      </c>
    </row>
    <row r="36" spans="1:23" x14ac:dyDescent="0.2">
      <c r="A36" s="27" t="s">
        <v>63</v>
      </c>
      <c r="B36" s="27">
        <v>0</v>
      </c>
      <c r="C36" s="27">
        <v>18.188079999999999</v>
      </c>
      <c r="D36" s="27">
        <v>40.955019999999998</v>
      </c>
      <c r="E36" s="27">
        <v>0.33067999999999997</v>
      </c>
      <c r="F36" s="27">
        <v>5.3800000000000002E-3</v>
      </c>
      <c r="G36" s="27">
        <v>7.9500000000000005E-3</v>
      </c>
      <c r="H36" s="27">
        <v>0.31723000000000001</v>
      </c>
      <c r="I36" s="27">
        <v>30.392679999999999</v>
      </c>
      <c r="J36" s="27">
        <v>0.12436999999999999</v>
      </c>
      <c r="K36" s="27">
        <v>10.49818</v>
      </c>
      <c r="L36" s="27">
        <v>1.265E-2</v>
      </c>
      <c r="M36" s="27">
        <v>100.8322</v>
      </c>
      <c r="N36" s="27">
        <v>8092.3</v>
      </c>
      <c r="O36" s="27">
        <v>-398</v>
      </c>
      <c r="P36" s="27">
        <v>-57</v>
      </c>
      <c r="Q36" s="27" t="s">
        <v>24</v>
      </c>
      <c r="R36" s="27" t="s">
        <v>24</v>
      </c>
      <c r="S36" s="32" t="s">
        <v>60</v>
      </c>
      <c r="T36" s="27">
        <v>8842.44</v>
      </c>
      <c r="U36" s="27">
        <v>14.43914</v>
      </c>
      <c r="V36" s="27">
        <v>32</v>
      </c>
      <c r="W36" s="29">
        <v>39727.934305555558</v>
      </c>
    </row>
    <row r="37" spans="1:23" x14ac:dyDescent="0.2">
      <c r="A37" s="27" t="s">
        <v>64</v>
      </c>
      <c r="B37" s="27">
        <v>3.4399999999999999E-3</v>
      </c>
      <c r="C37" s="27">
        <v>16.923390000000001</v>
      </c>
      <c r="D37" s="27">
        <v>39.878709999999998</v>
      </c>
      <c r="E37" s="27">
        <v>0.40650999999999998</v>
      </c>
      <c r="F37" s="27">
        <v>0</v>
      </c>
      <c r="G37" s="27">
        <v>3.8E-3</v>
      </c>
      <c r="H37" s="27">
        <v>0.31167</v>
      </c>
      <c r="I37" s="27">
        <v>30.39564</v>
      </c>
      <c r="J37" s="27">
        <v>0.11797000000000001</v>
      </c>
      <c r="K37" s="27">
        <v>12.37776</v>
      </c>
      <c r="L37" s="27">
        <v>9.1199999999999996E-3</v>
      </c>
      <c r="M37" s="27">
        <v>100.428</v>
      </c>
      <c r="N37" s="27">
        <v>8067</v>
      </c>
      <c r="O37" s="27">
        <v>-398</v>
      </c>
      <c r="P37" s="27">
        <v>-57</v>
      </c>
      <c r="Q37" s="27" t="s">
        <v>24</v>
      </c>
      <c r="R37" s="27" t="s">
        <v>24</v>
      </c>
      <c r="S37" s="32" t="s">
        <v>60</v>
      </c>
      <c r="T37" s="27">
        <v>8858.11</v>
      </c>
      <c r="U37" s="27">
        <v>14.611269999999999</v>
      </c>
      <c r="V37" s="27">
        <v>33</v>
      </c>
      <c r="W37" s="29">
        <v>39727.937314814815</v>
      </c>
    </row>
    <row r="38" spans="1:23" x14ac:dyDescent="0.2">
      <c r="A38" s="27" t="s">
        <v>65</v>
      </c>
      <c r="B38" s="27">
        <v>2.6290000000000001E-2</v>
      </c>
      <c r="C38" s="27">
        <v>16.56448</v>
      </c>
      <c r="D38" s="27">
        <v>39.606769999999997</v>
      </c>
      <c r="E38" s="27">
        <v>0.32351000000000002</v>
      </c>
      <c r="F38" s="27">
        <v>4.4999999999999999E-4</v>
      </c>
      <c r="G38" s="27">
        <v>3.9829999999999997E-2</v>
      </c>
      <c r="H38" s="27">
        <v>0.35931999999999997</v>
      </c>
      <c r="I38" s="27">
        <v>31.889040000000001</v>
      </c>
      <c r="J38" s="27">
        <v>0.11581</v>
      </c>
      <c r="K38" s="27">
        <v>12.515930000000001</v>
      </c>
      <c r="L38" s="27">
        <v>0</v>
      </c>
      <c r="M38" s="27">
        <v>101.4414</v>
      </c>
      <c r="N38" s="27">
        <v>8066</v>
      </c>
      <c r="O38" s="27">
        <v>-263</v>
      </c>
      <c r="P38" s="27">
        <v>-57</v>
      </c>
      <c r="Q38" s="27" t="s">
        <v>24</v>
      </c>
      <c r="R38" s="27" t="s">
        <v>24</v>
      </c>
      <c r="S38" s="32" t="s">
        <v>66</v>
      </c>
      <c r="T38" s="27">
        <v>8753.39</v>
      </c>
      <c r="U38" s="27">
        <v>14.86041</v>
      </c>
      <c r="V38" s="27">
        <v>34</v>
      </c>
      <c r="W38" s="29">
        <v>39727.940358796295</v>
      </c>
    </row>
    <row r="39" spans="1:23" x14ac:dyDescent="0.2">
      <c r="A39" s="27" t="s">
        <v>67</v>
      </c>
      <c r="B39" s="27">
        <v>1.477E-2</v>
      </c>
      <c r="C39" s="27">
        <v>17.21491</v>
      </c>
      <c r="D39" s="27">
        <v>39.229930000000003</v>
      </c>
      <c r="E39" s="27">
        <v>0.33563999999999999</v>
      </c>
      <c r="F39" s="27">
        <v>1.0160000000000001E-2</v>
      </c>
      <c r="G39" s="27">
        <v>0</v>
      </c>
      <c r="H39" s="27">
        <v>0.31551000000000001</v>
      </c>
      <c r="I39" s="27">
        <v>32.308599999999998</v>
      </c>
      <c r="J39" s="27">
        <v>0.11237999999999999</v>
      </c>
      <c r="K39" s="27">
        <v>11.44257</v>
      </c>
      <c r="L39" s="27">
        <v>0</v>
      </c>
      <c r="M39" s="27">
        <v>100.9845</v>
      </c>
      <c r="N39" s="27">
        <v>8057.3</v>
      </c>
      <c r="O39" s="27">
        <v>-255.3</v>
      </c>
      <c r="P39" s="27">
        <v>-57</v>
      </c>
      <c r="Q39" s="27" t="s">
        <v>24</v>
      </c>
      <c r="R39" s="27" t="s">
        <v>24</v>
      </c>
      <c r="S39" s="32" t="s">
        <v>66</v>
      </c>
      <c r="T39" s="27">
        <v>8752.89</v>
      </c>
      <c r="U39" s="27">
        <v>14.71856</v>
      </c>
      <c r="V39" s="27">
        <v>35</v>
      </c>
      <c r="W39" s="29">
        <v>39727.943553240744</v>
      </c>
    </row>
    <row r="40" spans="1:23" x14ac:dyDescent="0.2">
      <c r="A40" s="27" t="s">
        <v>68</v>
      </c>
      <c r="B40" s="27">
        <v>1.043E-2</v>
      </c>
      <c r="C40" s="27">
        <v>16.683160000000001</v>
      </c>
      <c r="D40" s="27">
        <v>39.17548</v>
      </c>
      <c r="E40" s="27">
        <v>0.26607999999999998</v>
      </c>
      <c r="F40" s="27">
        <v>0</v>
      </c>
      <c r="G40" s="27">
        <v>1.5910000000000001E-2</v>
      </c>
      <c r="H40" s="27">
        <v>0.34294000000000002</v>
      </c>
      <c r="I40" s="27">
        <v>31.774819999999998</v>
      </c>
      <c r="J40" s="27">
        <v>9.2109999999999997E-2</v>
      </c>
      <c r="K40" s="27">
        <v>12.16849</v>
      </c>
      <c r="L40" s="27">
        <v>0</v>
      </c>
      <c r="M40" s="27">
        <v>100.5294</v>
      </c>
      <c r="N40" s="27">
        <v>8048.7</v>
      </c>
      <c r="O40" s="27">
        <v>-247.7</v>
      </c>
      <c r="P40" s="27">
        <v>-57</v>
      </c>
      <c r="Q40" s="27" t="s">
        <v>24</v>
      </c>
      <c r="R40" s="27" t="s">
        <v>24</v>
      </c>
      <c r="S40" s="32" t="s">
        <v>66</v>
      </c>
      <c r="T40" s="27">
        <v>8752.41</v>
      </c>
      <c r="U40" s="27">
        <v>14.710800000000001</v>
      </c>
      <c r="V40" s="27">
        <v>36</v>
      </c>
      <c r="W40" s="29">
        <v>39727.946585648147</v>
      </c>
    </row>
    <row r="41" spans="1:23" x14ac:dyDescent="0.2">
      <c r="A41" s="27" t="s">
        <v>69</v>
      </c>
      <c r="B41" s="27">
        <v>1.5980000000000001E-2</v>
      </c>
      <c r="C41" s="27">
        <v>14.712429999999999</v>
      </c>
      <c r="D41" s="27">
        <v>38.157159999999998</v>
      </c>
      <c r="E41" s="27">
        <v>0.31744</v>
      </c>
      <c r="F41" s="27">
        <v>3.5999999999999999E-3</v>
      </c>
      <c r="G41" s="27">
        <v>6.9409999999999999E-2</v>
      </c>
      <c r="H41" s="27">
        <v>0.41649999999999998</v>
      </c>
      <c r="I41" s="27">
        <v>31.478870000000001</v>
      </c>
      <c r="J41" s="27">
        <v>0.10187</v>
      </c>
      <c r="K41" s="27">
        <v>15.324619999999999</v>
      </c>
      <c r="L41" s="27">
        <v>0</v>
      </c>
      <c r="M41" s="27">
        <v>100.5979</v>
      </c>
      <c r="N41" s="27">
        <v>8040</v>
      </c>
      <c r="O41" s="27">
        <v>-240</v>
      </c>
      <c r="P41" s="27">
        <v>-57</v>
      </c>
      <c r="Q41" s="27" t="s">
        <v>24</v>
      </c>
      <c r="R41" s="27" t="s">
        <v>24</v>
      </c>
      <c r="S41" s="32" t="s">
        <v>66</v>
      </c>
      <c r="T41" s="27">
        <v>8751.94</v>
      </c>
      <c r="U41" s="27">
        <v>15.065200000000001</v>
      </c>
      <c r="V41" s="27">
        <v>37</v>
      </c>
      <c r="W41" s="29">
        <v>39727.949606481481</v>
      </c>
    </row>
    <row r="42" spans="1:23" x14ac:dyDescent="0.2">
      <c r="A42" s="27" t="s">
        <v>70</v>
      </c>
      <c r="B42" s="27">
        <v>2.0469999999999999E-2</v>
      </c>
      <c r="C42" s="27">
        <v>13.08629</v>
      </c>
      <c r="D42" s="27">
        <v>37.905859999999997</v>
      </c>
      <c r="E42" s="27">
        <v>0.26191999999999999</v>
      </c>
      <c r="F42" s="27">
        <v>2.9099999999999998E-3</v>
      </c>
      <c r="G42" s="27">
        <v>2.3439999999999999E-2</v>
      </c>
      <c r="H42" s="27">
        <v>0.39849000000000001</v>
      </c>
      <c r="I42" s="27">
        <v>30.90157</v>
      </c>
      <c r="J42" s="27">
        <v>0.14219999999999999</v>
      </c>
      <c r="K42" s="27">
        <v>17.83747</v>
      </c>
      <c r="L42" s="27">
        <v>1.7999999999999999E-2</v>
      </c>
      <c r="M42" s="27">
        <v>100.5986</v>
      </c>
      <c r="N42" s="27">
        <v>8031.3</v>
      </c>
      <c r="O42" s="27">
        <v>-232.3</v>
      </c>
      <c r="P42" s="27">
        <v>-57</v>
      </c>
      <c r="Q42" s="27" t="s">
        <v>24</v>
      </c>
      <c r="R42" s="27" t="s">
        <v>24</v>
      </c>
      <c r="S42" s="32" t="s">
        <v>66</v>
      </c>
      <c r="T42" s="27">
        <v>8751.48</v>
      </c>
      <c r="U42" s="27">
        <v>15.31025</v>
      </c>
      <c r="V42" s="27">
        <v>38</v>
      </c>
      <c r="W42" s="29">
        <v>39727.952638888892</v>
      </c>
    </row>
    <row r="43" spans="1:23" x14ac:dyDescent="0.2">
      <c r="A43" s="27" t="s">
        <v>71</v>
      </c>
      <c r="B43" s="27">
        <v>1.8370000000000001E-2</v>
      </c>
      <c r="C43" s="27">
        <v>11.23348</v>
      </c>
      <c r="D43" s="27">
        <v>36.291089999999997</v>
      </c>
      <c r="E43" s="27">
        <v>0.29918</v>
      </c>
      <c r="F43" s="27">
        <v>0</v>
      </c>
      <c r="G43" s="27">
        <v>4.6109999999999998E-2</v>
      </c>
      <c r="H43" s="27">
        <v>0.43947999999999998</v>
      </c>
      <c r="I43" s="27">
        <v>31.198550000000001</v>
      </c>
      <c r="J43" s="27">
        <v>8.763E-2</v>
      </c>
      <c r="K43" s="27">
        <v>20.760670000000001</v>
      </c>
      <c r="L43" s="27">
        <v>7.6899999999999998E-3</v>
      </c>
      <c r="M43" s="27">
        <v>100.3822</v>
      </c>
      <c r="N43" s="27">
        <v>8022.7</v>
      </c>
      <c r="O43" s="27">
        <v>-224.7</v>
      </c>
      <c r="P43" s="27">
        <v>-57</v>
      </c>
      <c r="Q43" s="27" t="s">
        <v>24</v>
      </c>
      <c r="R43" s="27" t="s">
        <v>24</v>
      </c>
      <c r="S43" s="32" t="s">
        <v>66</v>
      </c>
      <c r="T43" s="27">
        <v>8751.0499999999993</v>
      </c>
      <c r="U43" s="27">
        <v>15.644259999999999</v>
      </c>
      <c r="V43" s="27">
        <v>39</v>
      </c>
      <c r="W43" s="29">
        <v>39727.955659722225</v>
      </c>
    </row>
    <row r="44" spans="1:23" x14ac:dyDescent="0.2">
      <c r="A44" s="27" t="s">
        <v>72</v>
      </c>
      <c r="B44" s="27">
        <v>0.10352</v>
      </c>
      <c r="C44" s="27">
        <v>20.508189999999999</v>
      </c>
      <c r="D44" s="27">
        <v>20.538650000000001</v>
      </c>
      <c r="E44" s="27">
        <v>13.43913</v>
      </c>
      <c r="F44" s="27">
        <v>0</v>
      </c>
      <c r="G44" s="27">
        <v>0.17946999999999999</v>
      </c>
      <c r="H44" s="27">
        <v>0.37302000000000002</v>
      </c>
      <c r="I44" s="27">
        <v>20.38843</v>
      </c>
      <c r="J44" s="27">
        <v>0.13558999999999999</v>
      </c>
      <c r="K44" s="27">
        <v>23.62961</v>
      </c>
      <c r="L44" s="27">
        <v>0</v>
      </c>
      <c r="M44" s="27">
        <v>99.295609999999996</v>
      </c>
      <c r="N44" s="27">
        <v>8014</v>
      </c>
      <c r="O44" s="27">
        <v>-217</v>
      </c>
      <c r="P44" s="27">
        <v>-57</v>
      </c>
      <c r="Q44" s="27" t="s">
        <v>24</v>
      </c>
      <c r="R44" s="27" t="s">
        <v>24</v>
      </c>
      <c r="S44" s="32" t="s">
        <v>66</v>
      </c>
      <c r="T44" s="27">
        <v>8750.6200000000008</v>
      </c>
      <c r="U44" s="27">
        <v>14.95753</v>
      </c>
      <c r="V44" s="27">
        <v>40</v>
      </c>
      <c r="W44" s="29">
        <v>39727.958680555559</v>
      </c>
    </row>
    <row r="45" spans="1:23" x14ac:dyDescent="0.2">
      <c r="A45" s="27" t="s">
        <v>73</v>
      </c>
      <c r="B45" s="27">
        <v>0</v>
      </c>
      <c r="C45" s="27">
        <v>49.338729999999998</v>
      </c>
      <c r="D45" s="27">
        <v>6.2509999999999996E-2</v>
      </c>
      <c r="E45" s="27">
        <v>41.464350000000003</v>
      </c>
      <c r="F45" s="27">
        <v>5.2500000000000003E-3</v>
      </c>
      <c r="G45" s="27">
        <v>0.14180999999999999</v>
      </c>
      <c r="H45" s="27">
        <v>3.2689999999999997E-2</v>
      </c>
      <c r="I45" s="27">
        <v>0.53976000000000002</v>
      </c>
      <c r="J45" s="27">
        <v>0.11070000000000001</v>
      </c>
      <c r="K45" s="27">
        <v>10.44089</v>
      </c>
      <c r="L45" s="27">
        <v>2.6579999999999999E-2</v>
      </c>
      <c r="M45" s="27">
        <v>102.16330000000001</v>
      </c>
      <c r="N45" s="27">
        <v>7973</v>
      </c>
      <c r="O45" s="27">
        <v>-327</v>
      </c>
      <c r="P45" s="27">
        <v>-57</v>
      </c>
      <c r="Q45" s="27" t="s">
        <v>24</v>
      </c>
      <c r="R45" s="27" t="s">
        <v>24</v>
      </c>
      <c r="S45" s="32" t="s">
        <v>74</v>
      </c>
      <c r="T45" s="27">
        <v>8861.7000000000007</v>
      </c>
      <c r="U45" s="27">
        <v>12.08164</v>
      </c>
      <c r="V45" s="27">
        <v>41</v>
      </c>
      <c r="W45" s="29">
        <v>39727.961747685185</v>
      </c>
    </row>
    <row r="46" spans="1:23" x14ac:dyDescent="0.2">
      <c r="A46" s="27" t="s">
        <v>75</v>
      </c>
      <c r="B46" s="27">
        <v>2.188E-2</v>
      </c>
      <c r="C46" s="27">
        <v>49.135910000000003</v>
      </c>
      <c r="D46" s="27">
        <v>9.6479999999999996E-2</v>
      </c>
      <c r="E46" s="27">
        <v>41.190840000000001</v>
      </c>
      <c r="F46" s="27">
        <v>2.8600000000000001E-3</v>
      </c>
      <c r="G46" s="27">
        <v>0.20852000000000001</v>
      </c>
      <c r="H46" s="27">
        <v>1.482E-2</v>
      </c>
      <c r="I46" s="27">
        <v>0.34277999999999997</v>
      </c>
      <c r="J46" s="27">
        <v>6.5409999999999996E-2</v>
      </c>
      <c r="K46" s="27">
        <v>10.686590000000001</v>
      </c>
      <c r="L46" s="27">
        <v>2.0879999999999999E-2</v>
      </c>
      <c r="M46" s="27">
        <v>101.7869</v>
      </c>
      <c r="N46" s="27">
        <v>7987</v>
      </c>
      <c r="O46" s="27">
        <v>-335</v>
      </c>
      <c r="P46" s="27">
        <v>-57</v>
      </c>
      <c r="Q46" s="27" t="s">
        <v>24</v>
      </c>
      <c r="R46" s="27" t="s">
        <v>24</v>
      </c>
      <c r="S46" s="32" t="s">
        <v>74</v>
      </c>
      <c r="T46" s="27">
        <v>8859.07</v>
      </c>
      <c r="U46" s="27">
        <v>12.05045</v>
      </c>
      <c r="V46" s="27">
        <v>42</v>
      </c>
      <c r="W46" s="29">
        <v>39727.964953703704</v>
      </c>
    </row>
    <row r="47" spans="1:23" x14ac:dyDescent="0.2">
      <c r="A47" s="27" t="s">
        <v>76</v>
      </c>
      <c r="B47" s="27">
        <v>7.7600000000000004E-3</v>
      </c>
      <c r="C47" s="27">
        <v>49.210749999999997</v>
      </c>
      <c r="D47" s="27">
        <v>6.5729999999999997E-2</v>
      </c>
      <c r="E47" s="27">
        <v>41.31456</v>
      </c>
      <c r="F47" s="27">
        <v>9.0600000000000003E-3</v>
      </c>
      <c r="G47" s="27">
        <v>0.20732</v>
      </c>
      <c r="H47" s="27">
        <v>2.5829999999999999E-2</v>
      </c>
      <c r="I47" s="27">
        <v>0.28409000000000001</v>
      </c>
      <c r="J47" s="27">
        <v>0.12614</v>
      </c>
      <c r="K47" s="27">
        <v>10.49291</v>
      </c>
      <c r="L47" s="27">
        <v>3.4199999999999999E-3</v>
      </c>
      <c r="M47" s="27">
        <v>101.74760000000001</v>
      </c>
      <c r="N47" s="27">
        <v>8001</v>
      </c>
      <c r="O47" s="27">
        <v>-343</v>
      </c>
      <c r="P47" s="27">
        <v>-57</v>
      </c>
      <c r="Q47" s="27" t="s">
        <v>24</v>
      </c>
      <c r="R47" s="27" t="s">
        <v>24</v>
      </c>
      <c r="S47" s="32" t="s">
        <v>74</v>
      </c>
      <c r="T47" s="27">
        <v>8856.4699999999993</v>
      </c>
      <c r="U47" s="27">
        <v>12.024559999999999</v>
      </c>
      <c r="V47" s="27">
        <v>43</v>
      </c>
      <c r="W47" s="29">
        <v>39727.967962962961</v>
      </c>
    </row>
    <row r="48" spans="1:23" x14ac:dyDescent="0.2">
      <c r="A48" s="27" t="s">
        <v>77</v>
      </c>
      <c r="B48" s="27">
        <v>2.52E-2</v>
      </c>
      <c r="C48" s="27">
        <v>49.359079999999999</v>
      </c>
      <c r="D48" s="27">
        <v>0.10118000000000001</v>
      </c>
      <c r="E48" s="27">
        <v>41.209769999999999</v>
      </c>
      <c r="F48" s="27">
        <v>0</v>
      </c>
      <c r="G48" s="27">
        <v>0.11512</v>
      </c>
      <c r="H48" s="27">
        <v>7.0600000000000003E-3</v>
      </c>
      <c r="I48" s="27">
        <v>0.27278999999999998</v>
      </c>
      <c r="J48" s="27">
        <v>8.8719999999999993E-2</v>
      </c>
      <c r="K48" s="27">
        <v>10.34024</v>
      </c>
      <c r="L48" s="27">
        <v>4.5599999999999998E-3</v>
      </c>
      <c r="M48" s="27">
        <v>101.52370000000001</v>
      </c>
      <c r="N48" s="27">
        <v>8015</v>
      </c>
      <c r="O48" s="27">
        <v>-351</v>
      </c>
      <c r="P48" s="27">
        <v>-57</v>
      </c>
      <c r="Q48" s="27" t="s">
        <v>24</v>
      </c>
      <c r="R48" s="27" t="s">
        <v>24</v>
      </c>
      <c r="S48" s="32" t="s">
        <v>74</v>
      </c>
      <c r="T48" s="27">
        <v>8853.89</v>
      </c>
      <c r="U48" s="27">
        <v>11.97031</v>
      </c>
      <c r="V48" s="27">
        <v>44</v>
      </c>
      <c r="W48" s="29">
        <v>39727.971006944441</v>
      </c>
    </row>
    <row r="49" spans="1:23" x14ac:dyDescent="0.2">
      <c r="A49" s="27" t="s">
        <v>78</v>
      </c>
      <c r="B49" s="27">
        <v>2.99E-3</v>
      </c>
      <c r="C49" s="27">
        <v>49.202370000000002</v>
      </c>
      <c r="D49" s="27">
        <v>7.2910000000000003E-2</v>
      </c>
      <c r="E49" s="27">
        <v>41.253189999999996</v>
      </c>
      <c r="F49" s="27">
        <v>5.2500000000000003E-3</v>
      </c>
      <c r="G49" s="27">
        <v>0.28747</v>
      </c>
      <c r="H49" s="27">
        <v>2.2720000000000001E-2</v>
      </c>
      <c r="I49" s="27">
        <v>0.20004</v>
      </c>
      <c r="J49" s="27">
        <v>8.8230000000000003E-2</v>
      </c>
      <c r="K49" s="27">
        <v>10.19853</v>
      </c>
      <c r="L49" s="27">
        <v>3.4199999999999999E-3</v>
      </c>
      <c r="M49" s="27">
        <v>101.33710000000001</v>
      </c>
      <c r="N49" s="27">
        <v>8029</v>
      </c>
      <c r="O49" s="27">
        <v>-359</v>
      </c>
      <c r="P49" s="27">
        <v>-57</v>
      </c>
      <c r="Q49" s="27" t="s">
        <v>24</v>
      </c>
      <c r="R49" s="27" t="s">
        <v>24</v>
      </c>
      <c r="S49" s="32" t="s">
        <v>74</v>
      </c>
      <c r="T49" s="27">
        <v>8851.35</v>
      </c>
      <c r="U49" s="27">
        <v>11.940770000000001</v>
      </c>
      <c r="V49" s="27">
        <v>45</v>
      </c>
      <c r="W49" s="29">
        <v>39727.974004629628</v>
      </c>
    </row>
    <row r="50" spans="1:23" x14ac:dyDescent="0.2">
      <c r="A50" s="27" t="s">
        <v>79</v>
      </c>
      <c r="B50" s="27">
        <v>1.7940000000000001E-2</v>
      </c>
      <c r="C50" s="27">
        <v>49.125909999999998</v>
      </c>
      <c r="D50" s="27">
        <v>0.10315000000000001</v>
      </c>
      <c r="E50" s="27">
        <v>41.06861</v>
      </c>
      <c r="F50" s="27">
        <v>0</v>
      </c>
      <c r="G50" s="27">
        <v>0.28356999999999999</v>
      </c>
      <c r="H50" s="27">
        <v>1.975E-2</v>
      </c>
      <c r="I50" s="27">
        <v>0.28660999999999998</v>
      </c>
      <c r="J50" s="27">
        <v>0.11801</v>
      </c>
      <c r="K50" s="27">
        <v>10.44267</v>
      </c>
      <c r="L50" s="27">
        <v>2.051E-2</v>
      </c>
      <c r="M50" s="27">
        <v>101.4867</v>
      </c>
      <c r="N50" s="27">
        <v>8043</v>
      </c>
      <c r="O50" s="27">
        <v>-367</v>
      </c>
      <c r="P50" s="27">
        <v>-57</v>
      </c>
      <c r="Q50" s="27" t="s">
        <v>24</v>
      </c>
      <c r="R50" s="27" t="s">
        <v>24</v>
      </c>
      <c r="S50" s="32" t="s">
        <v>74</v>
      </c>
      <c r="T50" s="27">
        <v>8848.83</v>
      </c>
      <c r="U50" s="27">
        <v>11.99587</v>
      </c>
      <c r="V50" s="27">
        <v>46</v>
      </c>
      <c r="W50" s="29">
        <v>39727.977048611108</v>
      </c>
    </row>
    <row r="51" spans="1:23" x14ac:dyDescent="0.2">
      <c r="A51" s="27" t="s">
        <v>80</v>
      </c>
      <c r="B51" s="27">
        <v>1.273E-2</v>
      </c>
      <c r="C51" s="27">
        <v>49.83869</v>
      </c>
      <c r="D51" s="27">
        <v>5.6250000000000001E-2</v>
      </c>
      <c r="E51" s="27">
        <v>41.020609999999998</v>
      </c>
      <c r="F51" s="27">
        <v>0</v>
      </c>
      <c r="G51" s="27">
        <v>0.27444000000000002</v>
      </c>
      <c r="H51" s="27">
        <v>2.9479999999999999E-2</v>
      </c>
      <c r="I51" s="27">
        <v>0.42558000000000001</v>
      </c>
      <c r="J51" s="27">
        <v>9.171E-2</v>
      </c>
      <c r="K51" s="27">
        <v>9.9027399999999997</v>
      </c>
      <c r="L51" s="27">
        <v>1.2160000000000001E-2</v>
      </c>
      <c r="M51" s="27">
        <v>101.6644</v>
      </c>
      <c r="N51" s="27">
        <v>8057</v>
      </c>
      <c r="O51" s="27">
        <v>-375</v>
      </c>
      <c r="P51" s="27">
        <v>-57</v>
      </c>
      <c r="Q51" s="27" t="s">
        <v>24</v>
      </c>
      <c r="R51" s="27" t="s">
        <v>24</v>
      </c>
      <c r="S51" s="32" t="s">
        <v>74</v>
      </c>
      <c r="T51" s="27">
        <v>8846.34</v>
      </c>
      <c r="U51" s="27">
        <v>11.95823</v>
      </c>
      <c r="V51" s="27">
        <v>47</v>
      </c>
      <c r="W51" s="29">
        <v>39727.980057870373</v>
      </c>
    </row>
    <row r="52" spans="1:23" x14ac:dyDescent="0.2">
      <c r="A52" s="27" t="s">
        <v>81</v>
      </c>
      <c r="B52" s="27">
        <v>0.10315000000000001</v>
      </c>
      <c r="C52" s="27">
        <v>28.88561</v>
      </c>
      <c r="D52" s="27">
        <v>10.998329999999999</v>
      </c>
      <c r="E52" s="27">
        <v>24.771409999999999</v>
      </c>
      <c r="F52" s="27">
        <v>0</v>
      </c>
      <c r="G52" s="27">
        <v>5.2805</v>
      </c>
      <c r="H52" s="27">
        <v>0.12043</v>
      </c>
      <c r="I52" s="27">
        <v>12.87748</v>
      </c>
      <c r="J52" s="27">
        <v>6.6769999999999996E-2</v>
      </c>
      <c r="K52" s="27">
        <v>7.7728900000000003</v>
      </c>
      <c r="L52" s="27">
        <v>7.1300000000000001E-3</v>
      </c>
      <c r="M52" s="27">
        <v>90.883700000000005</v>
      </c>
      <c r="N52" s="27">
        <v>7315</v>
      </c>
      <c r="O52" s="27">
        <v>200</v>
      </c>
      <c r="P52" s="27">
        <v>-55</v>
      </c>
      <c r="Q52" s="27" t="s">
        <v>24</v>
      </c>
      <c r="R52" s="27" t="s">
        <v>24</v>
      </c>
      <c r="S52" s="32" t="s">
        <v>82</v>
      </c>
      <c r="T52" s="27">
        <v>8909.06</v>
      </c>
      <c r="U52" s="27">
        <v>11.924950000000001</v>
      </c>
      <c r="V52" s="27">
        <v>48</v>
      </c>
      <c r="W52" s="29">
        <v>39727.983113425929</v>
      </c>
    </row>
    <row r="53" spans="1:23" x14ac:dyDescent="0.2">
      <c r="A53" s="27" t="s">
        <v>83</v>
      </c>
      <c r="B53" s="27">
        <v>1.805E-2</v>
      </c>
      <c r="C53" s="27">
        <v>17.668430000000001</v>
      </c>
      <c r="D53" s="27">
        <v>39.915889999999997</v>
      </c>
      <c r="E53" s="27">
        <v>0.33511000000000002</v>
      </c>
      <c r="F53" s="27">
        <v>3.5999999999999999E-3</v>
      </c>
      <c r="G53" s="27">
        <v>7.6999999999999996E-4</v>
      </c>
      <c r="H53" s="27">
        <v>0.31553999999999999</v>
      </c>
      <c r="I53" s="27">
        <v>30.920929999999998</v>
      </c>
      <c r="J53" s="27">
        <v>0.11616</v>
      </c>
      <c r="K53" s="27">
        <v>11.10037</v>
      </c>
      <c r="L53" s="27">
        <v>0</v>
      </c>
      <c r="M53" s="27">
        <v>100.39490000000001</v>
      </c>
      <c r="N53" s="27">
        <v>7315</v>
      </c>
      <c r="O53" s="27">
        <v>191</v>
      </c>
      <c r="P53" s="27">
        <v>-55</v>
      </c>
      <c r="Q53" s="27" t="s">
        <v>24</v>
      </c>
      <c r="R53" s="27" t="s">
        <v>24</v>
      </c>
      <c r="S53" s="32" t="s">
        <v>82</v>
      </c>
      <c r="T53" s="27">
        <v>8915.4699999999993</v>
      </c>
      <c r="U53" s="27">
        <v>14.50048</v>
      </c>
      <c r="V53" s="27">
        <v>49</v>
      </c>
      <c r="W53" s="29">
        <v>39727.986307870371</v>
      </c>
    </row>
    <row r="54" spans="1:23" x14ac:dyDescent="0.2">
      <c r="A54" s="27" t="s">
        <v>84</v>
      </c>
      <c r="B54" s="27">
        <v>3.5500000000000002E-3</v>
      </c>
      <c r="C54" s="27">
        <v>17.88448</v>
      </c>
      <c r="D54" s="27">
        <v>40.135039999999996</v>
      </c>
      <c r="E54" s="27">
        <v>0.35053000000000001</v>
      </c>
      <c r="F54" s="27">
        <v>0</v>
      </c>
      <c r="G54" s="27">
        <v>5.5199999999999997E-3</v>
      </c>
      <c r="H54" s="27">
        <v>0.31259999999999999</v>
      </c>
      <c r="I54" s="27">
        <v>31.10444</v>
      </c>
      <c r="J54" s="27">
        <v>9.5710000000000003E-2</v>
      </c>
      <c r="K54" s="27">
        <v>11.06743</v>
      </c>
      <c r="L54" s="27">
        <v>5.1500000000000001E-3</v>
      </c>
      <c r="M54" s="27">
        <v>100.9645</v>
      </c>
      <c r="N54" s="27">
        <v>7315</v>
      </c>
      <c r="O54" s="27">
        <v>182</v>
      </c>
      <c r="P54" s="27">
        <v>-55</v>
      </c>
      <c r="Q54" s="27" t="s">
        <v>24</v>
      </c>
      <c r="R54" s="27" t="s">
        <v>24</v>
      </c>
      <c r="S54" s="32" t="s">
        <v>82</v>
      </c>
      <c r="T54" s="27">
        <v>8921.8799999999992</v>
      </c>
      <c r="U54" s="27">
        <v>14.574170000000001</v>
      </c>
      <c r="V54" s="27">
        <v>50</v>
      </c>
      <c r="W54" s="29">
        <v>39727.989351851851</v>
      </c>
    </row>
    <row r="55" spans="1:23" x14ac:dyDescent="0.2">
      <c r="A55" s="27" t="s">
        <v>85</v>
      </c>
      <c r="B55" s="27">
        <v>1.7500000000000002E-2</v>
      </c>
      <c r="C55" s="27">
        <v>17.909120000000001</v>
      </c>
      <c r="D55" s="27">
        <v>40.105029999999999</v>
      </c>
      <c r="E55" s="27">
        <v>0.32094</v>
      </c>
      <c r="F55" s="27">
        <v>6.3E-3</v>
      </c>
      <c r="G55" s="27">
        <v>0</v>
      </c>
      <c r="H55" s="27">
        <v>0.31591000000000002</v>
      </c>
      <c r="I55" s="27">
        <v>31.179929999999999</v>
      </c>
      <c r="J55" s="27">
        <v>0.12230000000000001</v>
      </c>
      <c r="K55" s="27">
        <v>11.115589999999999</v>
      </c>
      <c r="L55" s="27">
        <v>2.2100000000000002E-3</v>
      </c>
      <c r="M55" s="27">
        <v>101.09480000000001</v>
      </c>
      <c r="N55" s="27">
        <v>7315</v>
      </c>
      <c r="O55" s="27">
        <v>173</v>
      </c>
      <c r="P55" s="27">
        <v>-55</v>
      </c>
      <c r="Q55" s="27" t="s">
        <v>24</v>
      </c>
      <c r="R55" s="27" t="s">
        <v>24</v>
      </c>
      <c r="S55" s="32" t="s">
        <v>82</v>
      </c>
      <c r="T55" s="27">
        <v>8928.2900000000009</v>
      </c>
      <c r="U55" s="27">
        <v>14.60111</v>
      </c>
      <c r="V55" s="27">
        <v>51</v>
      </c>
      <c r="W55" s="29">
        <v>39727.992384259262</v>
      </c>
    </row>
    <row r="56" spans="1:23" x14ac:dyDescent="0.2">
      <c r="A56" s="27" t="s">
        <v>86</v>
      </c>
      <c r="B56" s="27">
        <v>2.7399999999999998E-3</v>
      </c>
      <c r="C56" s="27">
        <v>17.945699999999999</v>
      </c>
      <c r="D56" s="27">
        <v>40.100819999999999</v>
      </c>
      <c r="E56" s="27">
        <v>0.23185</v>
      </c>
      <c r="F56" s="27">
        <v>0</v>
      </c>
      <c r="G56" s="27">
        <v>1.047E-2</v>
      </c>
      <c r="H56" s="27">
        <v>0.31609999999999999</v>
      </c>
      <c r="I56" s="27">
        <v>31.16883</v>
      </c>
      <c r="J56" s="27">
        <v>0.10438</v>
      </c>
      <c r="K56" s="27">
        <v>11.178879999999999</v>
      </c>
      <c r="L56" s="27">
        <v>3.0509999999999999E-2</v>
      </c>
      <c r="M56" s="27">
        <v>101.0903</v>
      </c>
      <c r="N56" s="27">
        <v>7315</v>
      </c>
      <c r="O56" s="27">
        <v>164</v>
      </c>
      <c r="P56" s="27">
        <v>-55</v>
      </c>
      <c r="Q56" s="27" t="s">
        <v>24</v>
      </c>
      <c r="R56" s="27" t="s">
        <v>24</v>
      </c>
      <c r="S56" s="32" t="s">
        <v>82</v>
      </c>
      <c r="T56" s="27">
        <v>8934.7199999999993</v>
      </c>
      <c r="U56" s="27">
        <v>14.60976</v>
      </c>
      <c r="V56" s="27">
        <v>52</v>
      </c>
      <c r="W56" s="29">
        <v>39727.995381944442</v>
      </c>
    </row>
    <row r="57" spans="1:23" x14ac:dyDescent="0.2">
      <c r="A57" s="27" t="s">
        <v>87</v>
      </c>
      <c r="B57" s="27">
        <v>9.8700000000000003E-3</v>
      </c>
      <c r="C57" s="27">
        <v>48.805410000000002</v>
      </c>
      <c r="D57" s="27">
        <v>0.42648000000000003</v>
      </c>
      <c r="E57" s="27">
        <v>42.275410000000001</v>
      </c>
      <c r="F57" s="27">
        <v>0</v>
      </c>
      <c r="G57" s="27">
        <v>2.0222899999999999</v>
      </c>
      <c r="H57" s="27">
        <v>4.5010000000000001E-2</v>
      </c>
      <c r="I57" s="27">
        <v>0.85965000000000003</v>
      </c>
      <c r="J57" s="27">
        <v>9.8110000000000003E-2</v>
      </c>
      <c r="K57" s="27">
        <v>7.5791399999999998</v>
      </c>
      <c r="L57" s="27">
        <v>4.5599999999999998E-3</v>
      </c>
      <c r="M57" s="27">
        <v>102.1259</v>
      </c>
      <c r="N57" s="27">
        <v>7302</v>
      </c>
      <c r="O57" s="27">
        <v>153</v>
      </c>
      <c r="P57" s="27">
        <v>-55</v>
      </c>
      <c r="Q57" s="27" t="s">
        <v>24</v>
      </c>
      <c r="R57" s="27" t="s">
        <v>24</v>
      </c>
      <c r="S57" s="32" t="s">
        <v>88</v>
      </c>
      <c r="T57" s="27">
        <v>8951.67</v>
      </c>
      <c r="U57" s="27">
        <v>11.889530000000001</v>
      </c>
      <c r="V57" s="27">
        <v>53</v>
      </c>
      <c r="W57" s="29">
        <v>39727.998449074075</v>
      </c>
    </row>
    <row r="58" spans="1:23" x14ac:dyDescent="0.2">
      <c r="A58" s="27" t="s">
        <v>89</v>
      </c>
      <c r="B58" s="27">
        <v>2.1919999999999999E-2</v>
      </c>
      <c r="C58" s="27">
        <v>49.501939999999998</v>
      </c>
      <c r="D58" s="27">
        <v>8.4309999999999996E-2</v>
      </c>
      <c r="E58" s="27">
        <v>41.271030000000003</v>
      </c>
      <c r="F58" s="27">
        <v>4.2900000000000004E-3</v>
      </c>
      <c r="G58" s="27">
        <v>0.26368000000000003</v>
      </c>
      <c r="H58" s="27">
        <v>2.18E-2</v>
      </c>
      <c r="I58" s="27">
        <v>0.28294000000000002</v>
      </c>
      <c r="J58" s="27">
        <v>0.10417999999999999</v>
      </c>
      <c r="K58" s="27">
        <v>10.06683</v>
      </c>
      <c r="L58" s="27">
        <v>1.593E-2</v>
      </c>
      <c r="M58" s="27">
        <v>101.6388</v>
      </c>
      <c r="N58" s="27">
        <v>7302</v>
      </c>
      <c r="O58" s="27">
        <v>112.3</v>
      </c>
      <c r="P58" s="27">
        <v>-55</v>
      </c>
      <c r="Q58" s="27" t="s">
        <v>24</v>
      </c>
      <c r="R58" s="27" t="s">
        <v>24</v>
      </c>
      <c r="S58" s="32" t="s">
        <v>88</v>
      </c>
      <c r="T58" s="27">
        <v>8980.74</v>
      </c>
      <c r="U58" s="27">
        <v>11.965870000000001</v>
      </c>
      <c r="V58" s="27">
        <v>54</v>
      </c>
      <c r="W58" s="29">
        <v>39728.001655092594</v>
      </c>
    </row>
    <row r="59" spans="1:23" x14ac:dyDescent="0.2">
      <c r="A59" s="27" t="s">
        <v>90</v>
      </c>
      <c r="B59" s="27">
        <v>2.6069999999999999E-2</v>
      </c>
      <c r="C59" s="27">
        <v>48.944920000000003</v>
      </c>
      <c r="D59" s="27">
        <v>0.12265</v>
      </c>
      <c r="E59" s="27">
        <v>41.273229999999998</v>
      </c>
      <c r="F59" s="27">
        <v>0</v>
      </c>
      <c r="G59" s="27">
        <v>0.46127000000000001</v>
      </c>
      <c r="H59" s="27">
        <v>8.5360000000000005E-2</v>
      </c>
      <c r="I59" s="27">
        <v>0.33305000000000001</v>
      </c>
      <c r="J59" s="27">
        <v>8.3790000000000003E-2</v>
      </c>
      <c r="K59" s="27">
        <v>10.39401</v>
      </c>
      <c r="L59" s="27">
        <v>0</v>
      </c>
      <c r="M59" s="27">
        <v>101.7243</v>
      </c>
      <c r="N59" s="27">
        <v>7302</v>
      </c>
      <c r="O59" s="27">
        <v>71.7</v>
      </c>
      <c r="P59" s="27">
        <v>-55</v>
      </c>
      <c r="Q59" s="27" t="s">
        <v>24</v>
      </c>
      <c r="R59" s="27" t="s">
        <v>24</v>
      </c>
      <c r="S59" s="32" t="s">
        <v>88</v>
      </c>
      <c r="T59" s="27">
        <v>9009.89</v>
      </c>
      <c r="U59" s="27">
        <v>12.026439999999999</v>
      </c>
      <c r="V59" s="27">
        <v>55</v>
      </c>
      <c r="W59" s="29">
        <v>39728.004699074074</v>
      </c>
    </row>
    <row r="60" spans="1:23" x14ac:dyDescent="0.2">
      <c r="A60" s="27" t="s">
        <v>91</v>
      </c>
      <c r="B60" s="27">
        <v>9.5200000000000007E-3</v>
      </c>
      <c r="C60" s="27">
        <v>48.84404</v>
      </c>
      <c r="D60" s="27">
        <v>6.411E-2</v>
      </c>
      <c r="E60" s="27">
        <v>41.188830000000003</v>
      </c>
      <c r="F60" s="27">
        <v>0</v>
      </c>
      <c r="G60" s="27">
        <v>0.24734</v>
      </c>
      <c r="H60" s="27">
        <v>8.6610000000000006E-2</v>
      </c>
      <c r="I60" s="27">
        <v>0.20335</v>
      </c>
      <c r="J60" s="27">
        <v>9.572E-2</v>
      </c>
      <c r="K60" s="27">
        <v>10.84488</v>
      </c>
      <c r="L60" s="27">
        <v>0</v>
      </c>
      <c r="M60" s="27">
        <v>101.5844</v>
      </c>
      <c r="N60" s="27">
        <v>7302</v>
      </c>
      <c r="O60" s="27">
        <v>31</v>
      </c>
      <c r="P60" s="27">
        <v>-55</v>
      </c>
      <c r="Q60" s="27" t="s">
        <v>24</v>
      </c>
      <c r="R60" s="27" t="s">
        <v>24</v>
      </c>
      <c r="S60" s="32" t="s">
        <v>88</v>
      </c>
      <c r="T60" s="27">
        <v>9039.14</v>
      </c>
      <c r="U60" s="27">
        <v>12.0411</v>
      </c>
      <c r="V60" s="27">
        <v>56</v>
      </c>
      <c r="W60" s="29">
        <v>39728.007731481484</v>
      </c>
    </row>
    <row r="61" spans="1:23" x14ac:dyDescent="0.2">
      <c r="A61" s="27" t="s">
        <v>92</v>
      </c>
      <c r="B61" s="27">
        <v>0</v>
      </c>
      <c r="C61" s="27">
        <v>11.69064</v>
      </c>
      <c r="D61" s="27">
        <v>38.892699999999998</v>
      </c>
      <c r="E61" s="27">
        <v>0.24847</v>
      </c>
      <c r="F61" s="27">
        <v>0</v>
      </c>
      <c r="G61" s="27">
        <v>1.8960000000000001E-2</v>
      </c>
      <c r="H61" s="27">
        <v>0.42742999999999998</v>
      </c>
      <c r="I61" s="27">
        <v>28.670300000000001</v>
      </c>
      <c r="J61" s="27">
        <v>0.1384</v>
      </c>
      <c r="K61" s="27">
        <v>20.040089999999999</v>
      </c>
      <c r="L61" s="27">
        <v>5.0699999999999999E-3</v>
      </c>
      <c r="M61" s="27">
        <v>100.13200000000001</v>
      </c>
      <c r="N61" s="27">
        <v>7461</v>
      </c>
      <c r="O61" s="27">
        <v>-1290</v>
      </c>
      <c r="P61" s="27">
        <v>-60</v>
      </c>
      <c r="Q61" s="27" t="s">
        <v>24</v>
      </c>
      <c r="R61" s="27" t="s">
        <v>24</v>
      </c>
      <c r="S61" s="32" t="s">
        <v>93</v>
      </c>
      <c r="T61" s="27">
        <v>9933.85</v>
      </c>
      <c r="U61" s="27">
        <v>15.327500000000001</v>
      </c>
      <c r="V61" s="27">
        <v>57</v>
      </c>
      <c r="W61" s="29">
        <v>39728.010798611111</v>
      </c>
    </row>
    <row r="62" spans="1:23" x14ac:dyDescent="0.2">
      <c r="A62" s="27" t="s">
        <v>94</v>
      </c>
      <c r="B62" s="27">
        <v>2.4920000000000001E-2</v>
      </c>
      <c r="C62" s="27">
        <v>14.968059999999999</v>
      </c>
      <c r="D62" s="27">
        <v>40.174900000000001</v>
      </c>
      <c r="E62" s="27">
        <v>0.23844000000000001</v>
      </c>
      <c r="F62" s="27">
        <v>0</v>
      </c>
      <c r="G62" s="27">
        <v>1.66E-3</v>
      </c>
      <c r="H62" s="27">
        <v>0.31563000000000002</v>
      </c>
      <c r="I62" s="27">
        <v>29.406860000000002</v>
      </c>
      <c r="J62" s="27">
        <v>8.1570000000000004E-2</v>
      </c>
      <c r="K62" s="27">
        <v>14.989000000000001</v>
      </c>
      <c r="L62" s="27">
        <v>0</v>
      </c>
      <c r="M62" s="27">
        <v>100.20099999999999</v>
      </c>
      <c r="N62" s="27">
        <v>7485</v>
      </c>
      <c r="O62" s="27">
        <v>-1289.7</v>
      </c>
      <c r="P62" s="27">
        <v>-60</v>
      </c>
      <c r="Q62" s="27" t="s">
        <v>24</v>
      </c>
      <c r="R62" s="27" t="s">
        <v>24</v>
      </c>
      <c r="S62" s="32" t="s">
        <v>93</v>
      </c>
      <c r="T62" s="27">
        <v>9918.84</v>
      </c>
      <c r="U62" s="27">
        <v>14.794219999999999</v>
      </c>
      <c r="V62" s="27">
        <v>58</v>
      </c>
      <c r="W62" s="29">
        <v>39728.014016203706</v>
      </c>
    </row>
    <row r="63" spans="1:23" x14ac:dyDescent="0.2">
      <c r="A63" s="27" t="s">
        <v>95</v>
      </c>
      <c r="B63" s="27">
        <v>1.238E-2</v>
      </c>
      <c r="C63" s="27">
        <v>15.9618</v>
      </c>
      <c r="D63" s="27">
        <v>40.945169999999997</v>
      </c>
      <c r="E63" s="27">
        <v>0.21179999999999999</v>
      </c>
      <c r="F63" s="27">
        <v>0</v>
      </c>
      <c r="G63" s="27">
        <v>4.3299999999999996E-3</v>
      </c>
      <c r="H63" s="27">
        <v>0.33967000000000003</v>
      </c>
      <c r="I63" s="27">
        <v>29.335840000000001</v>
      </c>
      <c r="J63" s="27">
        <v>0.10265000000000001</v>
      </c>
      <c r="K63" s="27">
        <v>13.489409999999999</v>
      </c>
      <c r="L63" s="27">
        <v>5.1000000000000004E-3</v>
      </c>
      <c r="M63" s="27">
        <v>100.4081</v>
      </c>
      <c r="N63" s="27">
        <v>7509</v>
      </c>
      <c r="O63" s="27">
        <v>-1289.3</v>
      </c>
      <c r="P63" s="27">
        <v>-60</v>
      </c>
      <c r="Q63" s="27" t="s">
        <v>24</v>
      </c>
      <c r="R63" s="27" t="s">
        <v>24</v>
      </c>
      <c r="S63" s="32" t="s">
        <v>93</v>
      </c>
      <c r="T63" s="27">
        <v>9903.86</v>
      </c>
      <c r="U63" s="27">
        <v>14.64777</v>
      </c>
      <c r="V63" s="27">
        <v>59</v>
      </c>
      <c r="W63" s="29">
        <v>39728.017071759263</v>
      </c>
    </row>
    <row r="64" spans="1:23" x14ac:dyDescent="0.2">
      <c r="A64" s="27" t="s">
        <v>96</v>
      </c>
      <c r="B64" s="27">
        <v>1.635E-2</v>
      </c>
      <c r="C64" s="27">
        <v>15.769</v>
      </c>
      <c r="D64" s="27">
        <v>38.6188</v>
      </c>
      <c r="E64" s="27">
        <v>1.13212</v>
      </c>
      <c r="F64" s="27">
        <v>0</v>
      </c>
      <c r="G64" s="27">
        <v>7.9659999999999995E-2</v>
      </c>
      <c r="H64" s="27">
        <v>0.95516999999999996</v>
      </c>
      <c r="I64" s="27">
        <v>29.781939999999999</v>
      </c>
      <c r="J64" s="27">
        <v>0.13167000000000001</v>
      </c>
      <c r="K64" s="27">
        <v>13.59501</v>
      </c>
      <c r="L64" s="27">
        <v>0</v>
      </c>
      <c r="M64" s="27">
        <v>100.0797</v>
      </c>
      <c r="N64" s="27">
        <v>7533</v>
      </c>
      <c r="O64" s="27">
        <v>-1289</v>
      </c>
      <c r="P64" s="27">
        <v>-60</v>
      </c>
      <c r="Q64" s="27" t="s">
        <v>24</v>
      </c>
      <c r="R64" s="27" t="s">
        <v>24</v>
      </c>
      <c r="S64" s="32" t="s">
        <v>93</v>
      </c>
      <c r="T64" s="27">
        <v>9888.92</v>
      </c>
      <c r="U64" s="27">
        <v>14.70501</v>
      </c>
      <c r="V64" s="27">
        <v>60</v>
      </c>
      <c r="W64" s="29">
        <v>39728.020104166666</v>
      </c>
    </row>
    <row r="65" spans="1:23" x14ac:dyDescent="0.2">
      <c r="A65" s="27" t="s">
        <v>97</v>
      </c>
      <c r="B65" s="27">
        <v>1.9499999999999999E-3</v>
      </c>
      <c r="C65" s="27">
        <v>15.97311</v>
      </c>
      <c r="D65" s="27">
        <v>5.2787100000000002</v>
      </c>
      <c r="E65" s="27">
        <v>50.588140000000003</v>
      </c>
      <c r="F65" s="27">
        <v>1.3799999999999999E-3</v>
      </c>
      <c r="G65" s="27">
        <v>20.221769999999999</v>
      </c>
      <c r="H65" s="27">
        <v>1.3501700000000001</v>
      </c>
      <c r="I65" s="27">
        <v>2.2236099999999999</v>
      </c>
      <c r="J65" s="27">
        <v>9.4950000000000007E-2</v>
      </c>
      <c r="K65" s="27">
        <v>4.6419899999999998</v>
      </c>
      <c r="L65" s="27">
        <v>0</v>
      </c>
      <c r="M65" s="27">
        <v>100.3758</v>
      </c>
      <c r="N65" s="27">
        <v>7569</v>
      </c>
      <c r="O65" s="27">
        <v>-1307</v>
      </c>
      <c r="P65" s="27">
        <v>-60</v>
      </c>
      <c r="Q65" s="27" t="s">
        <v>24</v>
      </c>
      <c r="R65" s="27" t="s">
        <v>24</v>
      </c>
      <c r="S65" s="32" t="s">
        <v>98</v>
      </c>
      <c r="T65" s="27">
        <v>9881.26</v>
      </c>
      <c r="U65" s="27">
        <v>12.72476</v>
      </c>
      <c r="V65" s="27">
        <v>61</v>
      </c>
      <c r="W65" s="29">
        <v>39728.0231712963</v>
      </c>
    </row>
    <row r="66" spans="1:23" x14ac:dyDescent="0.2">
      <c r="A66" s="27" t="s">
        <v>99</v>
      </c>
      <c r="B66" s="27">
        <v>4.2199999999999998E-3</v>
      </c>
      <c r="C66" s="27">
        <v>16.22824</v>
      </c>
      <c r="D66" s="27">
        <v>4.9905499999999998</v>
      </c>
      <c r="E66" s="27">
        <v>50.873939999999997</v>
      </c>
      <c r="F66" s="27">
        <v>0</v>
      </c>
      <c r="G66" s="27">
        <v>20.352039999999999</v>
      </c>
      <c r="H66" s="27">
        <v>1.24187</v>
      </c>
      <c r="I66" s="27">
        <v>2.0576500000000002</v>
      </c>
      <c r="J66" s="27">
        <v>9.3859999999999999E-2</v>
      </c>
      <c r="K66" s="27">
        <v>4.6112700000000002</v>
      </c>
      <c r="L66" s="27">
        <v>1.8799999999999999E-3</v>
      </c>
      <c r="M66" s="27">
        <v>100.4555</v>
      </c>
      <c r="N66" s="27">
        <v>7572</v>
      </c>
      <c r="O66" s="27">
        <v>-1304.8</v>
      </c>
      <c r="P66" s="27">
        <v>-60</v>
      </c>
      <c r="Q66" s="27" t="s">
        <v>24</v>
      </c>
      <c r="R66" s="27" t="s">
        <v>24</v>
      </c>
      <c r="S66" s="32" t="s">
        <v>98</v>
      </c>
      <c r="T66" s="27">
        <v>9877.65</v>
      </c>
      <c r="U66" s="27">
        <v>12.718590000000001</v>
      </c>
      <c r="V66" s="27">
        <v>62</v>
      </c>
      <c r="W66" s="29">
        <v>39728.026377314818</v>
      </c>
    </row>
    <row r="67" spans="1:23" x14ac:dyDescent="0.2">
      <c r="A67" s="27" t="s">
        <v>100</v>
      </c>
      <c r="B67" s="27">
        <v>1.7080000000000001E-2</v>
      </c>
      <c r="C67" s="27">
        <v>16.656089999999999</v>
      </c>
      <c r="D67" s="27">
        <v>4.9305000000000003</v>
      </c>
      <c r="E67" s="27">
        <v>50.943330000000003</v>
      </c>
      <c r="F67" s="27">
        <v>1.0000000000000001E-5</v>
      </c>
      <c r="G67" s="27">
        <v>19.51435</v>
      </c>
      <c r="H67" s="27">
        <v>1.1939599999999999</v>
      </c>
      <c r="I67" s="27">
        <v>1.93523</v>
      </c>
      <c r="J67" s="27">
        <v>0.11829000000000001</v>
      </c>
      <c r="K67" s="27">
        <v>4.8925299999999998</v>
      </c>
      <c r="L67" s="27">
        <v>9.7999999999999997E-3</v>
      </c>
      <c r="M67" s="27">
        <v>100.21120000000001</v>
      </c>
      <c r="N67" s="27">
        <v>7575</v>
      </c>
      <c r="O67" s="27">
        <v>-1302.5</v>
      </c>
      <c r="P67" s="27">
        <v>-60</v>
      </c>
      <c r="Q67" s="27" t="s">
        <v>24</v>
      </c>
      <c r="R67" s="27" t="s">
        <v>24</v>
      </c>
      <c r="S67" s="32" t="s">
        <v>98</v>
      </c>
      <c r="T67" s="27">
        <v>9874.0400000000009</v>
      </c>
      <c r="U67" s="27">
        <v>12.665570000000001</v>
      </c>
      <c r="V67" s="27">
        <v>63</v>
      </c>
      <c r="W67" s="29">
        <v>39728.029363425929</v>
      </c>
    </row>
    <row r="68" spans="1:23" x14ac:dyDescent="0.2">
      <c r="A68" s="27" t="s">
        <v>101</v>
      </c>
      <c r="B68" s="27">
        <v>1.5010000000000001E-2</v>
      </c>
      <c r="C68" s="27">
        <v>16.881250000000001</v>
      </c>
      <c r="D68" s="27">
        <v>4.8299300000000001</v>
      </c>
      <c r="E68" s="27">
        <v>51.126759999999997</v>
      </c>
      <c r="F68" s="27">
        <v>3.2200000000000002E-3</v>
      </c>
      <c r="G68" s="27">
        <v>19.20842</v>
      </c>
      <c r="H68" s="27">
        <v>1.21384</v>
      </c>
      <c r="I68" s="27">
        <v>1.9082600000000001</v>
      </c>
      <c r="J68" s="27">
        <v>9.8180000000000003E-2</v>
      </c>
      <c r="K68" s="27">
        <v>5.0208300000000001</v>
      </c>
      <c r="L68" s="27">
        <v>0</v>
      </c>
      <c r="M68" s="27">
        <v>100.3057</v>
      </c>
      <c r="N68" s="27">
        <v>7578</v>
      </c>
      <c r="O68" s="27">
        <v>-1300.3</v>
      </c>
      <c r="P68" s="27">
        <v>-60</v>
      </c>
      <c r="Q68" s="27" t="s">
        <v>24</v>
      </c>
      <c r="R68" s="27" t="s">
        <v>24</v>
      </c>
      <c r="S68" s="32" t="s">
        <v>98</v>
      </c>
      <c r="T68" s="27">
        <v>9870.44</v>
      </c>
      <c r="U68" s="27">
        <v>12.66316</v>
      </c>
      <c r="V68" s="27">
        <v>64</v>
      </c>
      <c r="W68" s="29">
        <v>39728.032384259262</v>
      </c>
    </row>
    <row r="69" spans="1:23" x14ac:dyDescent="0.2">
      <c r="A69" s="27" t="s">
        <v>102</v>
      </c>
      <c r="B69" s="27">
        <v>4.444E-2</v>
      </c>
      <c r="C69" s="27">
        <v>17.988679999999999</v>
      </c>
      <c r="D69" s="27">
        <v>4.3984500000000004</v>
      </c>
      <c r="E69" s="27">
        <v>52.047429999999999</v>
      </c>
      <c r="F69" s="27">
        <v>0</v>
      </c>
      <c r="G69" s="27">
        <v>17.561779999999999</v>
      </c>
      <c r="H69" s="27">
        <v>1.1764300000000001</v>
      </c>
      <c r="I69" s="27">
        <v>1.5878399999999999</v>
      </c>
      <c r="J69" s="27">
        <v>0.12185</v>
      </c>
      <c r="K69" s="27">
        <v>5.3816600000000001</v>
      </c>
      <c r="L69" s="27">
        <v>0</v>
      </c>
      <c r="M69" s="27">
        <v>100.3086</v>
      </c>
      <c r="N69" s="27">
        <v>7581</v>
      </c>
      <c r="O69" s="27">
        <v>-1298</v>
      </c>
      <c r="P69" s="27">
        <v>-60</v>
      </c>
      <c r="Q69" s="27" t="s">
        <v>24</v>
      </c>
      <c r="R69" s="27" t="s">
        <v>24</v>
      </c>
      <c r="S69" s="32" t="s">
        <v>98</v>
      </c>
      <c r="T69" s="27">
        <v>9866.83</v>
      </c>
      <c r="U69" s="27">
        <v>12.577450000000001</v>
      </c>
      <c r="V69" s="27">
        <v>65</v>
      </c>
      <c r="W69" s="29">
        <v>39728.035428240742</v>
      </c>
    </row>
    <row r="70" spans="1:23" x14ac:dyDescent="0.2">
      <c r="A70" s="27" t="s">
        <v>103</v>
      </c>
      <c r="B70" s="27">
        <v>1.0469200000000001</v>
      </c>
      <c r="C70" s="27">
        <v>0.59889999999999999</v>
      </c>
      <c r="D70" s="27">
        <v>34.107199999999999</v>
      </c>
      <c r="E70" s="27">
        <v>45.52216</v>
      </c>
      <c r="F70" s="27">
        <v>6.2599999999999999E-3</v>
      </c>
      <c r="G70" s="27">
        <v>18.785489999999999</v>
      </c>
      <c r="H70" s="27">
        <v>4.8169999999999998E-2</v>
      </c>
      <c r="I70" s="27">
        <v>5.3199999999999997E-2</v>
      </c>
      <c r="J70" s="27">
        <v>7.7999999999999999E-4</v>
      </c>
      <c r="K70" s="27">
        <v>0.47760000000000002</v>
      </c>
      <c r="L70" s="27">
        <v>9.4400000000000005E-3</v>
      </c>
      <c r="M70" s="27">
        <v>100.6561</v>
      </c>
      <c r="N70" s="27">
        <v>7595</v>
      </c>
      <c r="O70" s="27">
        <v>-1278</v>
      </c>
      <c r="P70" s="27">
        <v>-60</v>
      </c>
      <c r="Q70" s="27" t="s">
        <v>24</v>
      </c>
      <c r="R70" s="27" t="s">
        <v>24</v>
      </c>
      <c r="S70" s="32" t="s">
        <v>104</v>
      </c>
      <c r="T70" s="27">
        <v>9842.43</v>
      </c>
      <c r="U70" s="27">
        <v>11.959429999999999</v>
      </c>
      <c r="V70" s="27">
        <v>66</v>
      </c>
      <c r="W70" s="29">
        <v>39728.038472222222</v>
      </c>
    </row>
    <row r="71" spans="1:23" x14ac:dyDescent="0.2">
      <c r="A71" s="27" t="s">
        <v>105</v>
      </c>
      <c r="B71" s="27">
        <v>1.21844</v>
      </c>
      <c r="C71" s="27">
        <v>0.49223</v>
      </c>
      <c r="D71" s="27">
        <v>33.581159999999997</v>
      </c>
      <c r="E71" s="27">
        <v>45.770310000000002</v>
      </c>
      <c r="F71" s="27">
        <v>3.2499999999999999E-3</v>
      </c>
      <c r="G71" s="27">
        <v>18.393709999999999</v>
      </c>
      <c r="H71" s="27">
        <v>5.8099999999999999E-2</v>
      </c>
      <c r="I71" s="27">
        <v>5.2109999999999997E-2</v>
      </c>
      <c r="J71" s="27">
        <v>0</v>
      </c>
      <c r="K71" s="27">
        <v>0.55173000000000005</v>
      </c>
      <c r="L71" s="27">
        <v>0</v>
      </c>
      <c r="M71" s="27">
        <v>100.121</v>
      </c>
      <c r="N71" s="27">
        <v>7591.7</v>
      </c>
      <c r="O71" s="27">
        <v>-1275.7</v>
      </c>
      <c r="P71" s="27">
        <v>-60</v>
      </c>
      <c r="Q71" s="27" t="s">
        <v>24</v>
      </c>
      <c r="R71" s="27" t="s">
        <v>24</v>
      </c>
      <c r="S71" s="32" t="s">
        <v>104</v>
      </c>
      <c r="T71" s="27">
        <v>9842.61</v>
      </c>
      <c r="U71" s="27">
        <v>11.88466</v>
      </c>
      <c r="V71" s="27">
        <v>67</v>
      </c>
      <c r="W71" s="29">
        <v>39728.041678240741</v>
      </c>
    </row>
    <row r="72" spans="1:23" x14ac:dyDescent="0.2">
      <c r="A72" s="27" t="s">
        <v>106</v>
      </c>
      <c r="B72" s="27">
        <v>1.56911</v>
      </c>
      <c r="C72" s="27">
        <v>0.59701000000000004</v>
      </c>
      <c r="D72" s="27">
        <v>32.537999999999997</v>
      </c>
      <c r="E72" s="27">
        <v>46.632989999999999</v>
      </c>
      <c r="F72" s="27">
        <v>0</v>
      </c>
      <c r="G72" s="27">
        <v>17.833449999999999</v>
      </c>
      <c r="H72" s="27">
        <v>5.0599999999999999E-2</v>
      </c>
      <c r="I72" s="27">
        <v>6.0269999999999997E-2</v>
      </c>
      <c r="J72" s="27">
        <v>2.2799999999999999E-3</v>
      </c>
      <c r="K72" s="27">
        <v>0.69083000000000006</v>
      </c>
      <c r="L72" s="27">
        <v>1.511E-2</v>
      </c>
      <c r="M72" s="27">
        <v>99.989670000000004</v>
      </c>
      <c r="N72" s="27">
        <v>7588.3</v>
      </c>
      <c r="O72" s="27">
        <v>-1273.3</v>
      </c>
      <c r="P72" s="27">
        <v>-60</v>
      </c>
      <c r="Q72" s="27" t="s">
        <v>24</v>
      </c>
      <c r="R72" s="27" t="s">
        <v>24</v>
      </c>
      <c r="S72" s="32" t="s">
        <v>104</v>
      </c>
      <c r="T72" s="27">
        <v>9842.7800000000007</v>
      </c>
      <c r="U72" s="27">
        <v>11.85669</v>
      </c>
      <c r="V72" s="27">
        <v>68</v>
      </c>
      <c r="W72" s="29">
        <v>39728.044687499998</v>
      </c>
    </row>
    <row r="73" spans="1:23" x14ac:dyDescent="0.2">
      <c r="A73" s="27" t="s">
        <v>107</v>
      </c>
      <c r="B73" s="27">
        <v>1.5928</v>
      </c>
      <c r="C73" s="27">
        <v>0.67608000000000001</v>
      </c>
      <c r="D73" s="27">
        <v>32.562379999999997</v>
      </c>
      <c r="E73" s="27">
        <v>47.005470000000003</v>
      </c>
      <c r="F73" s="27">
        <v>0</v>
      </c>
      <c r="G73" s="27">
        <v>17.765180000000001</v>
      </c>
      <c r="H73" s="27">
        <v>3.9730000000000001E-2</v>
      </c>
      <c r="I73" s="27">
        <v>7.911E-2</v>
      </c>
      <c r="J73" s="27">
        <v>1.0160000000000001E-2</v>
      </c>
      <c r="K73" s="27">
        <v>0.77964</v>
      </c>
      <c r="L73" s="27">
        <v>0</v>
      </c>
      <c r="M73" s="27">
        <v>100.5106</v>
      </c>
      <c r="N73" s="27">
        <v>7585</v>
      </c>
      <c r="O73" s="27">
        <v>-1271</v>
      </c>
      <c r="P73" s="27">
        <v>-60</v>
      </c>
      <c r="Q73" s="27" t="s">
        <v>24</v>
      </c>
      <c r="R73" s="27" t="s">
        <v>24</v>
      </c>
      <c r="S73" s="32" t="s">
        <v>104</v>
      </c>
      <c r="T73" s="27">
        <v>9842.9500000000007</v>
      </c>
      <c r="U73" s="27">
        <v>11.91718</v>
      </c>
      <c r="V73" s="27">
        <v>69</v>
      </c>
      <c r="W73" s="29">
        <v>39728.047685185185</v>
      </c>
    </row>
    <row r="74" spans="1:23" x14ac:dyDescent="0.2">
      <c r="A74" s="27" t="s">
        <v>108</v>
      </c>
      <c r="B74" s="27">
        <v>1.3899999999999999E-2</v>
      </c>
      <c r="C74" s="27">
        <v>19.271529999999998</v>
      </c>
      <c r="D74" s="27">
        <v>3.3971499999999999</v>
      </c>
      <c r="E74" s="27">
        <v>52.499949999999998</v>
      </c>
      <c r="F74" s="27">
        <v>0</v>
      </c>
      <c r="G74" s="27">
        <v>16.760770000000001</v>
      </c>
      <c r="H74" s="27">
        <v>1.2168300000000001</v>
      </c>
      <c r="I74" s="27">
        <v>1.35507</v>
      </c>
      <c r="J74" s="27">
        <v>0.11477</v>
      </c>
      <c r="K74" s="27">
        <v>5.8423999999999996</v>
      </c>
      <c r="L74" s="27">
        <v>1.8450000000000001E-2</v>
      </c>
      <c r="M74" s="27">
        <v>100.49079999999999</v>
      </c>
      <c r="N74" s="27">
        <v>9328</v>
      </c>
      <c r="O74" s="27">
        <v>-744</v>
      </c>
      <c r="P74" s="27">
        <v>-60</v>
      </c>
      <c r="Q74" s="27" t="s">
        <v>24</v>
      </c>
      <c r="R74" s="27" t="s">
        <v>24</v>
      </c>
      <c r="S74" s="32" t="s">
        <v>109</v>
      </c>
      <c r="T74" s="27">
        <v>8431.58</v>
      </c>
      <c r="U74" s="27">
        <v>12.59005</v>
      </c>
      <c r="V74" s="27">
        <v>70</v>
      </c>
      <c r="W74" s="29">
        <v>39728.050798611112</v>
      </c>
    </row>
    <row r="75" spans="1:23" x14ac:dyDescent="0.2">
      <c r="A75" s="27" t="s">
        <v>110</v>
      </c>
      <c r="B75" s="27">
        <v>1.511E-2</v>
      </c>
      <c r="C75" s="27">
        <v>19.148859999999999</v>
      </c>
      <c r="D75" s="27">
        <v>3.1832099999999999</v>
      </c>
      <c r="E75" s="27">
        <v>52.377989999999997</v>
      </c>
      <c r="F75" s="27">
        <v>0</v>
      </c>
      <c r="G75" s="27">
        <v>17.033529999999999</v>
      </c>
      <c r="H75" s="27">
        <v>1.4359299999999999</v>
      </c>
      <c r="I75" s="27">
        <v>1.4419999999999999</v>
      </c>
      <c r="J75" s="27">
        <v>0.12955</v>
      </c>
      <c r="K75" s="27">
        <v>5.7306800000000004</v>
      </c>
      <c r="L75" s="27">
        <v>7.5300000000000002E-3</v>
      </c>
      <c r="M75" s="27">
        <v>100.5044</v>
      </c>
      <c r="N75" s="27">
        <v>9328.7999999999993</v>
      </c>
      <c r="O75" s="27">
        <v>-739.8</v>
      </c>
      <c r="P75" s="27">
        <v>-60</v>
      </c>
      <c r="Q75" s="27" t="s">
        <v>24</v>
      </c>
      <c r="R75" s="27" t="s">
        <v>24</v>
      </c>
      <c r="S75" s="32" t="s">
        <v>109</v>
      </c>
      <c r="T75" s="27">
        <v>8427.5300000000007</v>
      </c>
      <c r="U75" s="27">
        <v>12.61431</v>
      </c>
      <c r="V75" s="27">
        <v>71</v>
      </c>
      <c r="W75" s="29">
        <v>39728.05400462963</v>
      </c>
    </row>
    <row r="76" spans="1:23" x14ac:dyDescent="0.2">
      <c r="A76" s="27" t="s">
        <v>111</v>
      </c>
      <c r="B76" s="27">
        <v>0</v>
      </c>
      <c r="C76" s="27">
        <v>17.98124</v>
      </c>
      <c r="D76" s="27">
        <v>4.0710100000000002</v>
      </c>
      <c r="E76" s="27">
        <v>51.667560000000002</v>
      </c>
      <c r="F76" s="27">
        <v>0</v>
      </c>
      <c r="G76" s="27">
        <v>17.455439999999999</v>
      </c>
      <c r="H76" s="27">
        <v>1.1874499999999999</v>
      </c>
      <c r="I76" s="27">
        <v>1.75604</v>
      </c>
      <c r="J76" s="27">
        <v>0.13270999999999999</v>
      </c>
      <c r="K76" s="27">
        <v>6.1292200000000001</v>
      </c>
      <c r="L76" s="27">
        <v>3.8000000000000002E-4</v>
      </c>
      <c r="M76" s="27">
        <v>100.381</v>
      </c>
      <c r="N76" s="27">
        <v>9329.5</v>
      </c>
      <c r="O76" s="27">
        <v>-735.5</v>
      </c>
      <c r="P76" s="27">
        <v>-60</v>
      </c>
      <c r="Q76" s="27" t="s">
        <v>24</v>
      </c>
      <c r="R76" s="27" t="s">
        <v>24</v>
      </c>
      <c r="S76" s="32" t="s">
        <v>109</v>
      </c>
      <c r="T76" s="27">
        <v>8423.48</v>
      </c>
      <c r="U76" s="27">
        <v>12.6839</v>
      </c>
      <c r="V76" s="27">
        <v>72</v>
      </c>
      <c r="W76" s="29">
        <v>39728.057025462964</v>
      </c>
    </row>
    <row r="77" spans="1:23" x14ac:dyDescent="0.2">
      <c r="A77" s="27" t="s">
        <v>112</v>
      </c>
      <c r="B77" s="27">
        <v>0</v>
      </c>
      <c r="C77" s="27">
        <v>17.234870000000001</v>
      </c>
      <c r="D77" s="27">
        <v>4.4493900000000002</v>
      </c>
      <c r="E77" s="27">
        <v>51.287350000000004</v>
      </c>
      <c r="F77" s="27">
        <v>0</v>
      </c>
      <c r="G77" s="27">
        <v>18.54335</v>
      </c>
      <c r="H77" s="27">
        <v>1.2916099999999999</v>
      </c>
      <c r="I77" s="27">
        <v>2.09558</v>
      </c>
      <c r="J77" s="27">
        <v>0.11572</v>
      </c>
      <c r="K77" s="27">
        <v>5.3896499999999996</v>
      </c>
      <c r="L77" s="27">
        <v>2.972E-2</v>
      </c>
      <c r="M77" s="27">
        <v>100.4372</v>
      </c>
      <c r="N77" s="27">
        <v>9330.2999999999993</v>
      </c>
      <c r="O77" s="27">
        <v>-731.3</v>
      </c>
      <c r="P77" s="27">
        <v>-60</v>
      </c>
      <c r="Q77" s="27" t="s">
        <v>24</v>
      </c>
      <c r="R77" s="27" t="s">
        <v>24</v>
      </c>
      <c r="S77" s="32" t="s">
        <v>109</v>
      </c>
      <c r="T77" s="27">
        <v>8419.43</v>
      </c>
      <c r="U77" s="27">
        <v>12.70834</v>
      </c>
      <c r="V77" s="27">
        <v>73</v>
      </c>
      <c r="W77" s="29">
        <v>39728.060023148151</v>
      </c>
    </row>
    <row r="78" spans="1:23" x14ac:dyDescent="0.2">
      <c r="A78" s="27" t="s">
        <v>113</v>
      </c>
      <c r="B78" s="27">
        <v>0</v>
      </c>
      <c r="C78" s="27">
        <v>15.98743</v>
      </c>
      <c r="D78" s="27">
        <v>4.60595</v>
      </c>
      <c r="E78" s="27">
        <v>50.959330000000001</v>
      </c>
      <c r="F78" s="27">
        <v>0</v>
      </c>
      <c r="G78" s="27">
        <v>20.59825</v>
      </c>
      <c r="H78" s="27">
        <v>1.47516</v>
      </c>
      <c r="I78" s="27">
        <v>2.0172500000000002</v>
      </c>
      <c r="J78" s="27">
        <v>7.8850000000000003E-2</v>
      </c>
      <c r="K78" s="27">
        <v>4.7538299999999998</v>
      </c>
      <c r="L78" s="27">
        <v>0</v>
      </c>
      <c r="M78" s="27">
        <v>100.476</v>
      </c>
      <c r="N78" s="27">
        <v>9331</v>
      </c>
      <c r="O78" s="27">
        <v>-727</v>
      </c>
      <c r="P78" s="27">
        <v>-60</v>
      </c>
      <c r="Q78" s="27" t="s">
        <v>24</v>
      </c>
      <c r="R78" s="27" t="s">
        <v>24</v>
      </c>
      <c r="S78" s="32" t="s">
        <v>109</v>
      </c>
      <c r="T78" s="27">
        <v>8415.3799999999992</v>
      </c>
      <c r="U78" s="27">
        <v>12.759600000000001</v>
      </c>
      <c r="V78" s="27">
        <v>74</v>
      </c>
      <c r="W78" s="29">
        <v>39728.063067129631</v>
      </c>
    </row>
    <row r="79" spans="1:23" x14ac:dyDescent="0.2">
      <c r="A79" s="27" t="s">
        <v>114</v>
      </c>
      <c r="B79" s="27">
        <v>1.4194100000000001</v>
      </c>
      <c r="C79" s="27">
        <v>0.50795000000000001</v>
      </c>
      <c r="D79" s="27">
        <v>33.00056</v>
      </c>
      <c r="E79" s="27">
        <v>46.072740000000003</v>
      </c>
      <c r="F79" s="27">
        <v>0</v>
      </c>
      <c r="G79" s="27">
        <v>18.3765</v>
      </c>
      <c r="H79" s="27">
        <v>4.8500000000000001E-2</v>
      </c>
      <c r="I79" s="27">
        <v>4.4740000000000002E-2</v>
      </c>
      <c r="J79" s="27">
        <v>3.7539999999999997E-2</v>
      </c>
      <c r="K79" s="27">
        <v>0.85245000000000004</v>
      </c>
      <c r="L79" s="27">
        <v>1.15E-3</v>
      </c>
      <c r="M79" s="27">
        <v>100.36150000000001</v>
      </c>
      <c r="N79" s="27">
        <v>9319</v>
      </c>
      <c r="O79" s="27">
        <v>-739</v>
      </c>
      <c r="P79" s="27">
        <v>-57</v>
      </c>
      <c r="Q79" s="27" t="s">
        <v>24</v>
      </c>
      <c r="R79" s="27" t="s">
        <v>24</v>
      </c>
      <c r="S79" s="32" t="s">
        <v>115</v>
      </c>
      <c r="T79" s="27">
        <v>8431.7999999999993</v>
      </c>
      <c r="U79" s="27">
        <v>11.947480000000001</v>
      </c>
      <c r="V79" s="27">
        <v>75</v>
      </c>
      <c r="W79" s="29">
        <v>39728.066145833334</v>
      </c>
    </row>
    <row r="80" spans="1:23" x14ac:dyDescent="0.2">
      <c r="A80" s="27" t="s">
        <v>116</v>
      </c>
      <c r="B80" s="27">
        <v>1.6214999999999999</v>
      </c>
      <c r="C80" s="27">
        <v>0.65861000000000003</v>
      </c>
      <c r="D80" s="27">
        <v>32.192279999999997</v>
      </c>
      <c r="E80" s="27">
        <v>46.522590000000001</v>
      </c>
      <c r="F80" s="27">
        <v>9.1800000000000007E-3</v>
      </c>
      <c r="G80" s="27">
        <v>17.9803</v>
      </c>
      <c r="H80" s="27">
        <v>7.1349999999999997E-2</v>
      </c>
      <c r="I80" s="27">
        <v>4.079E-2</v>
      </c>
      <c r="J80" s="27">
        <v>1.0919999999999999E-2</v>
      </c>
      <c r="K80" s="27">
        <v>0.94416</v>
      </c>
      <c r="L80" s="27">
        <v>1.15E-3</v>
      </c>
      <c r="M80" s="27">
        <v>100.0528</v>
      </c>
      <c r="N80" s="27">
        <v>9320.2999999999993</v>
      </c>
      <c r="O80" s="27">
        <v>-734.7</v>
      </c>
      <c r="P80" s="27">
        <v>-57</v>
      </c>
      <c r="Q80" s="27" t="s">
        <v>24</v>
      </c>
      <c r="R80" s="27" t="s">
        <v>24</v>
      </c>
      <c r="S80" s="32" t="s">
        <v>115</v>
      </c>
      <c r="T80" s="27">
        <v>8427.39</v>
      </c>
      <c r="U80" s="27">
        <v>11.899889999999999</v>
      </c>
      <c r="V80" s="27">
        <v>76</v>
      </c>
      <c r="W80" s="29">
        <v>39728.069363425922</v>
      </c>
    </row>
    <row r="81" spans="1:23" x14ac:dyDescent="0.2">
      <c r="A81" s="27" t="s">
        <v>117</v>
      </c>
      <c r="B81" s="27">
        <v>0.96743000000000001</v>
      </c>
      <c r="C81" s="27">
        <v>0.40737000000000001</v>
      </c>
      <c r="D81" s="27">
        <v>34.458950000000002</v>
      </c>
      <c r="E81" s="27">
        <v>45.119399999999999</v>
      </c>
      <c r="F81" s="27">
        <v>7.7600000000000004E-3</v>
      </c>
      <c r="G81" s="27">
        <v>18.832730000000002</v>
      </c>
      <c r="H81" s="27">
        <v>8.6709999999999995E-2</v>
      </c>
      <c r="I81" s="27">
        <v>2.0289999999999999E-2</v>
      </c>
      <c r="J81" s="27">
        <v>1.874E-2</v>
      </c>
      <c r="K81" s="27">
        <v>0.65456000000000003</v>
      </c>
      <c r="L81" s="27">
        <v>1.9529999999999999E-2</v>
      </c>
      <c r="M81" s="27">
        <v>100.59350000000001</v>
      </c>
      <c r="N81" s="27">
        <v>9321.7000000000007</v>
      </c>
      <c r="O81" s="27">
        <v>-730.3</v>
      </c>
      <c r="P81" s="27">
        <v>-57</v>
      </c>
      <c r="Q81" s="27" t="s">
        <v>24</v>
      </c>
      <c r="R81" s="27" t="s">
        <v>24</v>
      </c>
      <c r="S81" s="32" t="s">
        <v>115</v>
      </c>
      <c r="T81" s="27">
        <v>8422.9699999999993</v>
      </c>
      <c r="U81" s="27">
        <v>11.978579999999999</v>
      </c>
      <c r="V81" s="27">
        <v>77</v>
      </c>
      <c r="W81" s="29">
        <v>39728.072395833333</v>
      </c>
    </row>
    <row r="82" spans="1:23" x14ac:dyDescent="0.2">
      <c r="A82" s="27" t="s">
        <v>118</v>
      </c>
      <c r="B82" s="27">
        <v>1.8848199999999999</v>
      </c>
      <c r="C82" s="27">
        <v>0.64024000000000003</v>
      </c>
      <c r="D82" s="27">
        <v>31.992909999999998</v>
      </c>
      <c r="E82" s="27">
        <v>47.012410000000003</v>
      </c>
      <c r="F82" s="27">
        <v>0</v>
      </c>
      <c r="G82" s="27">
        <v>17.378810000000001</v>
      </c>
      <c r="H82" s="27">
        <v>5.4190000000000002E-2</v>
      </c>
      <c r="I82" s="27">
        <v>3.1859999999999999E-2</v>
      </c>
      <c r="J82" s="27">
        <v>3.8830000000000003E-2</v>
      </c>
      <c r="K82" s="27">
        <v>1.0735699999999999</v>
      </c>
      <c r="L82" s="27">
        <v>1.0000000000000001E-5</v>
      </c>
      <c r="M82" s="27">
        <v>100.10769999999999</v>
      </c>
      <c r="N82" s="27">
        <v>9323</v>
      </c>
      <c r="O82" s="27">
        <v>-726</v>
      </c>
      <c r="P82" s="27">
        <v>-57</v>
      </c>
      <c r="Q82" s="27" t="s">
        <v>24</v>
      </c>
      <c r="R82" s="27" t="s">
        <v>24</v>
      </c>
      <c r="S82" s="32" t="s">
        <v>115</v>
      </c>
      <c r="T82" s="27">
        <v>8418.56</v>
      </c>
      <c r="U82" s="27">
        <v>11.884639999999999</v>
      </c>
      <c r="V82" s="27">
        <v>78</v>
      </c>
      <c r="W82" s="29">
        <v>39728.07545138889</v>
      </c>
    </row>
    <row r="83" spans="1:23" x14ac:dyDescent="0.2">
      <c r="A83" s="27" t="s">
        <v>119</v>
      </c>
      <c r="B83" s="27">
        <v>1.004E-2</v>
      </c>
      <c r="C83" s="27">
        <v>45.080329999999996</v>
      </c>
      <c r="D83" s="27">
        <v>4.582E-2</v>
      </c>
      <c r="E83" s="27">
        <v>40.916029999999999</v>
      </c>
      <c r="F83" s="27">
        <v>2.16E-3</v>
      </c>
      <c r="G83" s="27">
        <v>0.16372</v>
      </c>
      <c r="H83" s="27">
        <v>6.1559999999999997E-2</v>
      </c>
      <c r="I83" s="27">
        <v>0.12028</v>
      </c>
      <c r="J83" s="27">
        <v>0.32407999999999998</v>
      </c>
      <c r="K83" s="27">
        <v>14.3728</v>
      </c>
      <c r="L83" s="27">
        <v>0</v>
      </c>
      <c r="M83" s="27">
        <v>101.0968</v>
      </c>
      <c r="N83" s="27">
        <v>19143</v>
      </c>
      <c r="O83" s="27">
        <v>43</v>
      </c>
      <c r="P83" s="27">
        <v>-72</v>
      </c>
      <c r="Q83" s="27" t="s">
        <v>24</v>
      </c>
      <c r="R83" s="27" t="s">
        <v>24</v>
      </c>
      <c r="S83" s="32" t="s">
        <v>120</v>
      </c>
      <c r="T83" s="27">
        <v>8558.56</v>
      </c>
      <c r="U83" s="27">
        <v>12.40911</v>
      </c>
      <c r="V83" s="27">
        <v>79</v>
      </c>
      <c r="W83" s="29">
        <v>39728.078518518516</v>
      </c>
    </row>
    <row r="84" spans="1:23" x14ac:dyDescent="0.2">
      <c r="A84" s="27" t="s">
        <v>121</v>
      </c>
      <c r="B84" s="27">
        <v>3.5479999999999998E-2</v>
      </c>
      <c r="C84" s="27">
        <v>46.39669</v>
      </c>
      <c r="D84" s="27">
        <v>8.0939999999999998E-2</v>
      </c>
      <c r="E84" s="27">
        <v>40.897089999999999</v>
      </c>
      <c r="F84" s="27">
        <v>0</v>
      </c>
      <c r="G84" s="27">
        <v>0.10241</v>
      </c>
      <c r="H84" s="27">
        <v>5.0360000000000002E-2</v>
      </c>
      <c r="I84" s="27">
        <v>0.15101000000000001</v>
      </c>
      <c r="J84" s="27">
        <v>0.33090000000000003</v>
      </c>
      <c r="K84" s="27">
        <v>13.318160000000001</v>
      </c>
      <c r="L84" s="27">
        <v>2.2620000000000001E-2</v>
      </c>
      <c r="M84" s="27">
        <v>101.3857</v>
      </c>
      <c r="N84" s="27">
        <v>19128</v>
      </c>
      <c r="O84" s="27">
        <v>43</v>
      </c>
      <c r="P84" s="27">
        <v>-72</v>
      </c>
      <c r="Q84" s="27" t="s">
        <v>24</v>
      </c>
      <c r="R84" s="27" t="s">
        <v>24</v>
      </c>
      <c r="S84" s="32" t="s">
        <v>120</v>
      </c>
      <c r="T84" s="27">
        <v>8548.7999999999993</v>
      </c>
      <c r="U84" s="27">
        <v>12.319279999999999</v>
      </c>
      <c r="V84" s="27">
        <v>80</v>
      </c>
      <c r="W84" s="29">
        <v>39728.081724537034</v>
      </c>
    </row>
    <row r="85" spans="1:23" x14ac:dyDescent="0.2">
      <c r="A85" s="27" t="s">
        <v>122</v>
      </c>
      <c r="B85" s="27">
        <v>2.8500000000000001E-3</v>
      </c>
      <c r="C85" s="27">
        <v>46.352760000000004</v>
      </c>
      <c r="D85" s="27">
        <v>2.359E-2</v>
      </c>
      <c r="E85" s="27">
        <v>40.840200000000003</v>
      </c>
      <c r="F85" s="27">
        <v>8.1799999999999998E-3</v>
      </c>
      <c r="G85" s="27">
        <v>0.19186</v>
      </c>
      <c r="H85" s="27">
        <v>1.1679999999999999E-2</v>
      </c>
      <c r="I85" s="27">
        <v>9.3539999999999998E-2</v>
      </c>
      <c r="J85" s="27">
        <v>0.34422999999999998</v>
      </c>
      <c r="K85" s="27">
        <v>13.46111</v>
      </c>
      <c r="L85" s="27">
        <v>3.8330000000000003E-2</v>
      </c>
      <c r="M85" s="27">
        <v>101.36839999999999</v>
      </c>
      <c r="N85" s="27">
        <v>19113</v>
      </c>
      <c r="O85" s="27">
        <v>43</v>
      </c>
      <c r="P85" s="27">
        <v>-72</v>
      </c>
      <c r="Q85" s="27" t="s">
        <v>24</v>
      </c>
      <c r="R85" s="27" t="s">
        <v>24</v>
      </c>
      <c r="S85" s="32" t="s">
        <v>120</v>
      </c>
      <c r="T85" s="27">
        <v>8539.06</v>
      </c>
      <c r="U85" s="27">
        <v>12.3368</v>
      </c>
      <c r="V85" s="27">
        <v>81</v>
      </c>
      <c r="W85" s="29">
        <v>39728.084756944445</v>
      </c>
    </row>
    <row r="86" spans="1:23" x14ac:dyDescent="0.2">
      <c r="A86" s="27" t="s">
        <v>123</v>
      </c>
      <c r="B86" s="27">
        <v>1.2500000000000001E-2</v>
      </c>
      <c r="C86" s="27">
        <v>46.403129999999997</v>
      </c>
      <c r="D86" s="27">
        <v>3.3790000000000001E-2</v>
      </c>
      <c r="E86" s="27">
        <v>40.810569999999998</v>
      </c>
      <c r="F86" s="27">
        <v>0</v>
      </c>
      <c r="G86" s="27">
        <v>0.10112</v>
      </c>
      <c r="H86" s="27">
        <v>4.444E-2</v>
      </c>
      <c r="I86" s="27">
        <v>0.13725000000000001</v>
      </c>
      <c r="J86" s="27">
        <v>0.35360999999999998</v>
      </c>
      <c r="K86" s="27">
        <v>13.45045</v>
      </c>
      <c r="L86" s="27">
        <v>1.8020000000000001E-2</v>
      </c>
      <c r="M86" s="27">
        <v>101.36490000000001</v>
      </c>
      <c r="N86" s="27">
        <v>19098</v>
      </c>
      <c r="O86" s="27">
        <v>43</v>
      </c>
      <c r="P86" s="27">
        <v>-72</v>
      </c>
      <c r="Q86" s="27" t="s">
        <v>24</v>
      </c>
      <c r="R86" s="27" t="s">
        <v>24</v>
      </c>
      <c r="S86" s="32" t="s">
        <v>120</v>
      </c>
      <c r="T86" s="27">
        <v>8529.34</v>
      </c>
      <c r="U86" s="27">
        <v>12.33253</v>
      </c>
      <c r="V86" s="27">
        <v>82</v>
      </c>
      <c r="W86" s="29">
        <v>39728.087789351855</v>
      </c>
    </row>
    <row r="87" spans="1:23" x14ac:dyDescent="0.2">
      <c r="A87" s="27" t="s">
        <v>124</v>
      </c>
      <c r="B87" s="27">
        <v>1.247E-2</v>
      </c>
      <c r="C87" s="27">
        <v>45.989890000000003</v>
      </c>
      <c r="D87" s="27">
        <v>3.363E-2</v>
      </c>
      <c r="E87" s="27">
        <v>40.657789999999999</v>
      </c>
      <c r="F87" s="27">
        <v>1.155E-2</v>
      </c>
      <c r="G87" s="27">
        <v>0.12083000000000001</v>
      </c>
      <c r="H87" s="27">
        <v>2.2859999999999998E-2</v>
      </c>
      <c r="I87" s="27">
        <v>9.7059999999999994E-2</v>
      </c>
      <c r="J87" s="27">
        <v>0.34664</v>
      </c>
      <c r="K87" s="27">
        <v>13.554119999999999</v>
      </c>
      <c r="L87" s="27">
        <v>1.8020000000000001E-2</v>
      </c>
      <c r="M87" s="27">
        <v>100.86490000000001</v>
      </c>
      <c r="N87" s="27">
        <v>19083</v>
      </c>
      <c r="O87" s="27">
        <v>43</v>
      </c>
      <c r="P87" s="27">
        <v>-72</v>
      </c>
      <c r="Q87" s="27" t="s">
        <v>24</v>
      </c>
      <c r="R87" s="27" t="s">
        <v>24</v>
      </c>
      <c r="S87" s="32" t="s">
        <v>120</v>
      </c>
      <c r="T87" s="27">
        <v>8519.6299999999992</v>
      </c>
      <c r="U87" s="27">
        <v>12.28881</v>
      </c>
      <c r="V87" s="27">
        <v>83</v>
      </c>
      <c r="W87" s="29">
        <v>39728.090833333335</v>
      </c>
    </row>
    <row r="88" spans="1:23" x14ac:dyDescent="0.2">
      <c r="A88" s="27" t="s">
        <v>125</v>
      </c>
      <c r="B88" s="27">
        <v>5.4000000000000003E-3</v>
      </c>
      <c r="C88" s="27">
        <v>54.655299999999997</v>
      </c>
      <c r="D88" s="27">
        <v>1.0749999999999999E-2</v>
      </c>
      <c r="E88" s="27">
        <v>42.817250000000001</v>
      </c>
      <c r="F88" s="27">
        <v>0</v>
      </c>
      <c r="G88" s="27">
        <v>0.14338999999999999</v>
      </c>
      <c r="H88" s="27">
        <v>9.3600000000000003E-3</v>
      </c>
      <c r="I88" s="27">
        <v>6.1449999999999998E-2</v>
      </c>
      <c r="J88" s="27">
        <v>0.10832</v>
      </c>
      <c r="K88" s="27">
        <v>3.3951699999999998</v>
      </c>
      <c r="L88" s="27">
        <v>2.2450000000000001E-2</v>
      </c>
      <c r="M88" s="27">
        <v>101.22880000000001</v>
      </c>
      <c r="N88" s="27">
        <v>14330</v>
      </c>
      <c r="O88" s="27">
        <v>-22282</v>
      </c>
      <c r="P88" s="27">
        <v>-28</v>
      </c>
      <c r="Q88" s="27" t="s">
        <v>24</v>
      </c>
      <c r="R88" s="27" t="s">
        <v>24</v>
      </c>
      <c r="S88" s="32" t="s">
        <v>126</v>
      </c>
      <c r="T88" s="27">
        <v>28832.98</v>
      </c>
      <c r="U88" s="27">
        <v>11.13049</v>
      </c>
      <c r="V88" s="27">
        <v>84</v>
      </c>
      <c r="W88" s="29">
        <v>39728.093958333331</v>
      </c>
    </row>
    <row r="89" spans="1:23" x14ac:dyDescent="0.2">
      <c r="A89" s="27" t="s">
        <v>127</v>
      </c>
      <c r="B89" s="27">
        <v>8.1099999999999992E-3</v>
      </c>
      <c r="C89" s="27">
        <v>54.168819999999997</v>
      </c>
      <c r="D89" s="27">
        <v>1.5769999999999999E-2</v>
      </c>
      <c r="E89" s="27">
        <v>42.825539999999997</v>
      </c>
      <c r="F89" s="27">
        <v>2.4399999999999999E-3</v>
      </c>
      <c r="G89" s="27">
        <v>0.14108999999999999</v>
      </c>
      <c r="H89" s="27">
        <v>0</v>
      </c>
      <c r="I89" s="27">
        <v>0.11655</v>
      </c>
      <c r="J89" s="27">
        <v>8.1549999999999997E-2</v>
      </c>
      <c r="K89" s="27">
        <v>3.3693399999999998</v>
      </c>
      <c r="L89" s="27">
        <v>2.0910000000000002E-2</v>
      </c>
      <c r="M89" s="27">
        <v>100.7501</v>
      </c>
      <c r="N89" s="27">
        <v>14329.5</v>
      </c>
      <c r="O89" s="27">
        <v>-22242.3</v>
      </c>
      <c r="P89" s="27">
        <v>-28</v>
      </c>
      <c r="Q89" s="27" t="s">
        <v>24</v>
      </c>
      <c r="R89" s="27" t="s">
        <v>24</v>
      </c>
      <c r="S89" s="32" t="s">
        <v>126</v>
      </c>
      <c r="T89" s="27">
        <v>28793.23</v>
      </c>
      <c r="U89" s="27">
        <v>11.077120000000001</v>
      </c>
      <c r="V89" s="27">
        <v>85</v>
      </c>
      <c r="W89" s="29">
        <v>39728.097175925926</v>
      </c>
    </row>
    <row r="90" spans="1:23" x14ac:dyDescent="0.2">
      <c r="A90" s="27" t="s">
        <v>128</v>
      </c>
      <c r="B90" s="27">
        <v>1.6219999999999998E-2</v>
      </c>
      <c r="C90" s="27">
        <v>54.311909999999997</v>
      </c>
      <c r="D90" s="27">
        <v>1.6310000000000002E-2</v>
      </c>
      <c r="E90" s="27">
        <v>42.758470000000003</v>
      </c>
      <c r="F90" s="27">
        <v>4.8799999999999998E-3</v>
      </c>
      <c r="G90" s="27">
        <v>0.12966</v>
      </c>
      <c r="H90" s="27">
        <v>0</v>
      </c>
      <c r="I90" s="27">
        <v>0.11652</v>
      </c>
      <c r="J90" s="27">
        <v>7.5550000000000006E-2</v>
      </c>
      <c r="K90" s="27">
        <v>3.42333</v>
      </c>
      <c r="L90" s="27">
        <v>0</v>
      </c>
      <c r="M90" s="27">
        <v>100.85290000000001</v>
      </c>
      <c r="N90" s="27">
        <v>14329</v>
      </c>
      <c r="O90" s="27">
        <v>-22202.5</v>
      </c>
      <c r="P90" s="27">
        <v>-28</v>
      </c>
      <c r="Q90" s="27" t="s">
        <v>24</v>
      </c>
      <c r="R90" s="27" t="s">
        <v>24</v>
      </c>
      <c r="S90" s="32" t="s">
        <v>126</v>
      </c>
      <c r="T90" s="27">
        <v>28753.48</v>
      </c>
      <c r="U90" s="27">
        <v>11.089410000000001</v>
      </c>
      <c r="V90" s="27">
        <v>86</v>
      </c>
      <c r="W90" s="29">
        <v>39728.10019675926</v>
      </c>
    </row>
    <row r="91" spans="1:23" x14ac:dyDescent="0.2">
      <c r="A91" s="27" t="s">
        <v>129</v>
      </c>
      <c r="B91" s="27">
        <v>1.5699999999999999E-2</v>
      </c>
      <c r="C91" s="27">
        <v>54.195819999999998</v>
      </c>
      <c r="D91" s="27">
        <v>3.8899999999999998E-3</v>
      </c>
      <c r="E91" s="27">
        <v>42.760649999999998</v>
      </c>
      <c r="F91" s="27">
        <v>0</v>
      </c>
      <c r="G91" s="27">
        <v>0.13750000000000001</v>
      </c>
      <c r="H91" s="27">
        <v>9.7900000000000001E-3</v>
      </c>
      <c r="I91" s="27">
        <v>0.12776999999999999</v>
      </c>
      <c r="J91" s="27">
        <v>0.16134999999999999</v>
      </c>
      <c r="K91" s="27">
        <v>3.8186100000000001</v>
      </c>
      <c r="L91" s="27">
        <v>2.2839999999999999E-2</v>
      </c>
      <c r="M91" s="27">
        <v>101.2539</v>
      </c>
      <c r="N91" s="27">
        <v>14328.5</v>
      </c>
      <c r="O91" s="27">
        <v>-22162.799999999999</v>
      </c>
      <c r="P91" s="27">
        <v>-28</v>
      </c>
      <c r="Q91" s="27" t="s">
        <v>24</v>
      </c>
      <c r="R91" s="27" t="s">
        <v>24</v>
      </c>
      <c r="S91" s="32" t="s">
        <v>126</v>
      </c>
      <c r="T91" s="27">
        <v>28713.73</v>
      </c>
      <c r="U91" s="27">
        <v>11.1927</v>
      </c>
      <c r="V91" s="27">
        <v>87</v>
      </c>
      <c r="W91" s="29">
        <v>39728.103229166663</v>
      </c>
    </row>
    <row r="92" spans="1:23" x14ac:dyDescent="0.2">
      <c r="A92" s="27" t="s">
        <v>130</v>
      </c>
      <c r="B92" s="27">
        <v>2.9780000000000001E-2</v>
      </c>
      <c r="C92" s="27">
        <v>46.739640000000001</v>
      </c>
      <c r="D92" s="27">
        <v>6.6320800000000002</v>
      </c>
      <c r="E92" s="27">
        <v>40.242179999999998</v>
      </c>
      <c r="F92" s="27">
        <v>6.5700000000000003E-3</v>
      </c>
      <c r="G92" s="27">
        <v>0.14574000000000001</v>
      </c>
      <c r="H92" s="27">
        <v>0</v>
      </c>
      <c r="I92" s="27">
        <v>0.15690999999999999</v>
      </c>
      <c r="J92" s="27">
        <v>0.21995999999999999</v>
      </c>
      <c r="K92" s="27">
        <v>4.5185899999999997</v>
      </c>
      <c r="L92" s="27">
        <v>0</v>
      </c>
      <c r="M92" s="27">
        <v>98.69144</v>
      </c>
      <c r="N92" s="27">
        <v>14328</v>
      </c>
      <c r="O92" s="27">
        <v>-22123</v>
      </c>
      <c r="P92" s="27">
        <v>-28</v>
      </c>
      <c r="Q92" s="27" t="s">
        <v>24</v>
      </c>
      <c r="R92" s="27" t="s">
        <v>24</v>
      </c>
      <c r="S92" s="32" t="s">
        <v>126</v>
      </c>
      <c r="T92" s="27">
        <v>28673.98</v>
      </c>
      <c r="U92" s="27">
        <v>11.016209999999999</v>
      </c>
      <c r="V92" s="27">
        <v>88</v>
      </c>
      <c r="W92" s="29">
        <v>39728.106261574074</v>
      </c>
    </row>
    <row r="93" spans="1:23" x14ac:dyDescent="0.2">
      <c r="A93" s="27" t="s">
        <v>131</v>
      </c>
      <c r="B93" s="27">
        <v>7.7299999999999999E-3</v>
      </c>
      <c r="C93" s="27">
        <v>36.87079</v>
      </c>
      <c r="D93" s="27">
        <v>0.72375</v>
      </c>
      <c r="E93" s="27">
        <v>59.057780000000001</v>
      </c>
      <c r="F93" s="27">
        <v>0</v>
      </c>
      <c r="G93" s="27">
        <v>0.23250000000000001</v>
      </c>
      <c r="H93" s="27">
        <v>0.10192</v>
      </c>
      <c r="I93" s="27">
        <v>0.89956000000000003</v>
      </c>
      <c r="J93" s="27">
        <v>0.28320000000000001</v>
      </c>
      <c r="K93" s="27">
        <v>2.9584000000000001</v>
      </c>
      <c r="L93" s="27">
        <v>1.4279999999999999E-2</v>
      </c>
      <c r="M93" s="27">
        <v>101.1499</v>
      </c>
      <c r="N93" s="27">
        <v>14293</v>
      </c>
      <c r="O93" s="27">
        <v>-22106</v>
      </c>
      <c r="P93" s="27">
        <v>-28</v>
      </c>
      <c r="Q93" s="27" t="s">
        <v>24</v>
      </c>
      <c r="R93" s="27" t="s">
        <v>24</v>
      </c>
      <c r="S93" s="32" t="s">
        <v>132</v>
      </c>
      <c r="T93" s="27">
        <v>28656.09</v>
      </c>
      <c r="U93" s="27">
        <v>11.236079999999999</v>
      </c>
      <c r="V93" s="27">
        <v>89</v>
      </c>
      <c r="W93" s="29">
        <v>39728.109351851854</v>
      </c>
    </row>
    <row r="94" spans="1:23" x14ac:dyDescent="0.2">
      <c r="A94" s="27" t="s">
        <v>133</v>
      </c>
      <c r="B94" s="27">
        <v>5.7600000000000004E-3</v>
      </c>
      <c r="C94" s="27">
        <v>36.943629999999999</v>
      </c>
      <c r="D94" s="27">
        <v>0.51624000000000003</v>
      </c>
      <c r="E94" s="27">
        <v>59.256439999999998</v>
      </c>
      <c r="F94" s="27">
        <v>5.3600000000000002E-3</v>
      </c>
      <c r="G94" s="27">
        <v>0.48043999999999998</v>
      </c>
      <c r="H94" s="27">
        <v>5.5280000000000003E-2</v>
      </c>
      <c r="I94" s="27">
        <v>0.79247999999999996</v>
      </c>
      <c r="J94" s="27">
        <v>0.29376999999999998</v>
      </c>
      <c r="K94" s="27">
        <v>3.1400100000000002</v>
      </c>
      <c r="L94" s="27">
        <v>0</v>
      </c>
      <c r="M94" s="27">
        <v>101.4894</v>
      </c>
      <c r="N94" s="27">
        <v>14283.5</v>
      </c>
      <c r="O94" s="27">
        <v>-22104.5</v>
      </c>
      <c r="P94" s="27">
        <v>-28</v>
      </c>
      <c r="Q94" s="27" t="s">
        <v>24</v>
      </c>
      <c r="R94" s="27" t="s">
        <v>24</v>
      </c>
      <c r="S94" s="32" t="s">
        <v>132</v>
      </c>
      <c r="T94" s="27">
        <v>28654.35</v>
      </c>
      <c r="U94" s="27">
        <v>11.29631</v>
      </c>
      <c r="V94" s="27">
        <v>90</v>
      </c>
      <c r="W94" s="29">
        <v>39728.112569444442</v>
      </c>
    </row>
    <row r="95" spans="1:23" x14ac:dyDescent="0.2">
      <c r="A95" s="27" t="s">
        <v>134</v>
      </c>
      <c r="B95" s="27">
        <v>1.1820000000000001E-2</v>
      </c>
      <c r="C95" s="27">
        <v>35.925449999999998</v>
      </c>
      <c r="D95" s="27">
        <v>0.62663999999999997</v>
      </c>
      <c r="E95" s="27">
        <v>58.879570000000001</v>
      </c>
      <c r="F95" s="27">
        <v>0</v>
      </c>
      <c r="G95" s="27">
        <v>1.7291000000000001</v>
      </c>
      <c r="H95" s="27">
        <v>5.8560000000000001E-2</v>
      </c>
      <c r="I95" s="27">
        <v>0.78774</v>
      </c>
      <c r="J95" s="27">
        <v>0.26974999999999999</v>
      </c>
      <c r="K95" s="27">
        <v>3.0049999999999999</v>
      </c>
      <c r="L95" s="27">
        <v>9.6500000000000006E-3</v>
      </c>
      <c r="M95" s="27">
        <v>101.30329999999999</v>
      </c>
      <c r="N95" s="27">
        <v>14274</v>
      </c>
      <c r="O95" s="27">
        <v>-22103</v>
      </c>
      <c r="P95" s="27">
        <v>-28</v>
      </c>
      <c r="Q95" s="27" t="s">
        <v>24</v>
      </c>
      <c r="R95" s="27" t="s">
        <v>24</v>
      </c>
      <c r="S95" s="32" t="s">
        <v>132</v>
      </c>
      <c r="T95" s="27">
        <v>28652.62</v>
      </c>
      <c r="U95" s="27">
        <v>11.33506</v>
      </c>
      <c r="V95" s="27">
        <v>91</v>
      </c>
      <c r="W95" s="29">
        <v>39728.115601851852</v>
      </c>
    </row>
    <row r="96" spans="1:23" x14ac:dyDescent="0.2">
      <c r="A96" s="27" t="s">
        <v>135</v>
      </c>
      <c r="B96" s="27">
        <v>0.10979999999999999</v>
      </c>
      <c r="C96" s="27">
        <v>16.769079999999999</v>
      </c>
      <c r="D96" s="27">
        <v>7.9671599999999998</v>
      </c>
      <c r="E96" s="27">
        <v>49.627459999999999</v>
      </c>
      <c r="F96" s="27">
        <v>6.2700000000000004E-3</v>
      </c>
      <c r="G96" s="27">
        <v>17.076339999999998</v>
      </c>
      <c r="H96" s="27">
        <v>1.0159199999999999</v>
      </c>
      <c r="I96" s="27">
        <v>3.1892999999999998</v>
      </c>
      <c r="J96" s="27">
        <v>1.0158499999999999</v>
      </c>
      <c r="K96" s="27">
        <v>3.7162099999999998</v>
      </c>
      <c r="L96" s="27">
        <v>3.8E-3</v>
      </c>
      <c r="M96" s="27">
        <v>100.49720000000001</v>
      </c>
      <c r="N96" s="27">
        <v>14125</v>
      </c>
      <c r="O96" s="27">
        <v>-22055</v>
      </c>
      <c r="P96" s="27">
        <v>-28</v>
      </c>
      <c r="Q96" s="27" t="s">
        <v>24</v>
      </c>
      <c r="R96" s="27" t="s">
        <v>24</v>
      </c>
      <c r="S96" s="32" t="s">
        <v>136</v>
      </c>
      <c r="T96" s="27">
        <v>28601.37</v>
      </c>
      <c r="U96" s="27">
        <v>12.603160000000001</v>
      </c>
      <c r="V96" s="27">
        <v>92</v>
      </c>
      <c r="W96" s="29">
        <v>39728.118703703702</v>
      </c>
    </row>
    <row r="97" spans="1:23" x14ac:dyDescent="0.2">
      <c r="A97" s="27" t="s">
        <v>137</v>
      </c>
      <c r="B97" s="27">
        <v>0.18953</v>
      </c>
      <c r="C97" s="27">
        <v>17.937460000000002</v>
      </c>
      <c r="D97" s="27">
        <v>7.0513500000000002</v>
      </c>
      <c r="E97" s="27">
        <v>49.850189999999998</v>
      </c>
      <c r="F97" s="27">
        <v>7.2199999999999999E-3</v>
      </c>
      <c r="G97" s="27">
        <v>16.30931</v>
      </c>
      <c r="H97" s="27">
        <v>0.78583000000000003</v>
      </c>
      <c r="I97" s="27">
        <v>2.87019</v>
      </c>
      <c r="J97" s="27">
        <v>0.82338999999999996</v>
      </c>
      <c r="K97" s="27">
        <v>4.1329000000000002</v>
      </c>
      <c r="L97" s="27">
        <v>2.3189999999999999E-2</v>
      </c>
      <c r="M97" s="27">
        <v>99.980549999999994</v>
      </c>
      <c r="N97" s="27">
        <v>14134.3</v>
      </c>
      <c r="O97" s="27">
        <v>-22052.3</v>
      </c>
      <c r="P97" s="27">
        <v>-28</v>
      </c>
      <c r="Q97" s="27" t="s">
        <v>24</v>
      </c>
      <c r="R97" s="27" t="s">
        <v>24</v>
      </c>
      <c r="S97" s="32" t="s">
        <v>136</v>
      </c>
      <c r="T97" s="27">
        <v>28598.880000000001</v>
      </c>
      <c r="U97" s="27">
        <v>12.48986</v>
      </c>
      <c r="V97" s="27">
        <v>93</v>
      </c>
      <c r="W97" s="29">
        <v>39728.12190972222</v>
      </c>
    </row>
    <row r="98" spans="1:23" x14ac:dyDescent="0.2">
      <c r="A98" s="27" t="s">
        <v>138</v>
      </c>
      <c r="B98" s="27">
        <v>0.11441999999999999</v>
      </c>
      <c r="C98" s="27">
        <v>18.90428</v>
      </c>
      <c r="D98" s="27">
        <v>5.8599500000000004</v>
      </c>
      <c r="E98" s="27">
        <v>50.866799999999998</v>
      </c>
      <c r="F98" s="27">
        <v>9.3000000000000005E-4</v>
      </c>
      <c r="G98" s="27">
        <v>16.345510000000001</v>
      </c>
      <c r="H98" s="27">
        <v>0.75378000000000001</v>
      </c>
      <c r="I98" s="27">
        <v>3.0632600000000001</v>
      </c>
      <c r="J98" s="27">
        <v>0.98260999999999998</v>
      </c>
      <c r="K98" s="27">
        <v>3.5857999999999999</v>
      </c>
      <c r="L98" s="27">
        <v>2.206E-2</v>
      </c>
      <c r="M98" s="27">
        <v>100.49939999999999</v>
      </c>
      <c r="N98" s="27">
        <v>14143.7</v>
      </c>
      <c r="O98" s="27">
        <v>-22049.7</v>
      </c>
      <c r="P98" s="27">
        <v>-28</v>
      </c>
      <c r="Q98" s="27" t="s">
        <v>24</v>
      </c>
      <c r="R98" s="27" t="s">
        <v>24</v>
      </c>
      <c r="S98" s="32" t="s">
        <v>136</v>
      </c>
      <c r="T98" s="27">
        <v>28596.400000000001</v>
      </c>
      <c r="U98" s="27">
        <v>12.515219999999999</v>
      </c>
      <c r="V98" s="27">
        <v>94</v>
      </c>
      <c r="W98" s="29">
        <v>39728.124942129631</v>
      </c>
    </row>
    <row r="99" spans="1:23" x14ac:dyDescent="0.2">
      <c r="A99" s="27" t="s">
        <v>139</v>
      </c>
      <c r="B99" s="27">
        <v>9.9330000000000002E-2</v>
      </c>
      <c r="C99" s="27">
        <v>19.0062</v>
      </c>
      <c r="D99" s="27">
        <v>6.2679799999999997</v>
      </c>
      <c r="E99" s="27">
        <v>50.729480000000002</v>
      </c>
      <c r="F99" s="27">
        <v>3.5000000000000001E-3</v>
      </c>
      <c r="G99" s="27">
        <v>16.080439999999999</v>
      </c>
      <c r="H99" s="27">
        <v>0.74465999999999999</v>
      </c>
      <c r="I99" s="27">
        <v>3.06481</v>
      </c>
      <c r="J99" s="27">
        <v>1.02701</v>
      </c>
      <c r="K99" s="27">
        <v>3.7563499999999999</v>
      </c>
      <c r="L99" s="27">
        <v>1.2930000000000001E-2</v>
      </c>
      <c r="M99" s="27">
        <v>100.7927</v>
      </c>
      <c r="N99" s="27">
        <v>14153</v>
      </c>
      <c r="O99" s="27">
        <v>-22047</v>
      </c>
      <c r="P99" s="27">
        <v>-28</v>
      </c>
      <c r="Q99" s="27" t="s">
        <v>24</v>
      </c>
      <c r="R99" s="27" t="s">
        <v>24</v>
      </c>
      <c r="S99" s="32" t="s">
        <v>136</v>
      </c>
      <c r="T99" s="27">
        <v>28593.919999999998</v>
      </c>
      <c r="U99" s="27">
        <v>12.55293</v>
      </c>
      <c r="V99" s="27">
        <v>95</v>
      </c>
      <c r="W99" s="29">
        <v>39728.127974537034</v>
      </c>
    </row>
    <row r="100" spans="1:23" x14ac:dyDescent="0.2">
      <c r="A100" s="27" t="s">
        <v>140</v>
      </c>
      <c r="B100" s="27">
        <v>5.1499999999999997E-2</v>
      </c>
      <c r="C100" s="27">
        <v>49.132460000000002</v>
      </c>
      <c r="D100" s="27">
        <v>9.4039999999999999E-2</v>
      </c>
      <c r="E100" s="27">
        <v>41.149700000000003</v>
      </c>
      <c r="F100" s="27">
        <v>0</v>
      </c>
      <c r="G100" s="27">
        <v>0.19169</v>
      </c>
      <c r="H100" s="27">
        <v>2.4160000000000001E-2</v>
      </c>
      <c r="I100" s="27">
        <v>1.0815600000000001</v>
      </c>
      <c r="J100" s="27">
        <v>0.30174000000000001</v>
      </c>
      <c r="K100" s="27">
        <v>8.0765399999999996</v>
      </c>
      <c r="L100" s="27">
        <v>9.5399999999999999E-3</v>
      </c>
      <c r="M100" s="27">
        <v>100.1129</v>
      </c>
      <c r="N100" s="27">
        <v>14058</v>
      </c>
      <c r="O100" s="27">
        <v>-21569</v>
      </c>
      <c r="P100" s="27">
        <v>-30</v>
      </c>
      <c r="Q100" s="27" t="s">
        <v>24</v>
      </c>
      <c r="R100" s="27" t="s">
        <v>24</v>
      </c>
      <c r="S100" s="32" t="s">
        <v>141</v>
      </c>
      <c r="T100" s="27">
        <v>28114.22</v>
      </c>
      <c r="U100" s="27">
        <v>11.65978</v>
      </c>
      <c r="V100" s="27">
        <v>96</v>
      </c>
      <c r="W100" s="29">
        <v>39728.131018518521</v>
      </c>
    </row>
    <row r="101" spans="1:23" x14ac:dyDescent="0.2">
      <c r="A101" s="27" t="s">
        <v>142</v>
      </c>
      <c r="B101" s="27">
        <v>1.107E-2</v>
      </c>
      <c r="C101" s="27">
        <v>52.148490000000002</v>
      </c>
      <c r="D101" s="27">
        <v>1.247E-2</v>
      </c>
      <c r="E101" s="27">
        <v>42.220860000000002</v>
      </c>
      <c r="F101" s="27">
        <v>0</v>
      </c>
      <c r="G101" s="27">
        <v>5.5300000000000002E-2</v>
      </c>
      <c r="H101" s="27">
        <v>0</v>
      </c>
      <c r="I101" s="27">
        <v>0.12224</v>
      </c>
      <c r="J101" s="27">
        <v>0.18973999999999999</v>
      </c>
      <c r="K101" s="27">
        <v>5.4717700000000002</v>
      </c>
      <c r="L101" s="27">
        <v>2.4920000000000001E-2</v>
      </c>
      <c r="M101" s="27">
        <v>100.2569</v>
      </c>
      <c r="N101" s="27">
        <v>14049</v>
      </c>
      <c r="O101" s="27">
        <v>-21595.7</v>
      </c>
      <c r="P101" s="27">
        <v>-30</v>
      </c>
      <c r="Q101" s="27" t="s">
        <v>24</v>
      </c>
      <c r="R101" s="27" t="s">
        <v>24</v>
      </c>
      <c r="S101" s="32" t="s">
        <v>141</v>
      </c>
      <c r="T101" s="27">
        <v>28140.73</v>
      </c>
      <c r="U101" s="27">
        <v>11.27516</v>
      </c>
      <c r="V101" s="27">
        <v>97</v>
      </c>
      <c r="W101" s="29">
        <v>39728.134247685186</v>
      </c>
    </row>
    <row r="102" spans="1:23" x14ac:dyDescent="0.2">
      <c r="A102" s="27" t="s">
        <v>143</v>
      </c>
      <c r="B102" s="27">
        <v>5.4299999999999999E-3</v>
      </c>
      <c r="C102" s="27">
        <v>53.216520000000003</v>
      </c>
      <c r="D102" s="27">
        <v>2.196E-2</v>
      </c>
      <c r="E102" s="27">
        <v>42.37838</v>
      </c>
      <c r="F102" s="27">
        <v>1.2099999999999999E-3</v>
      </c>
      <c r="G102" s="27">
        <v>8.1439999999999999E-2</v>
      </c>
      <c r="H102" s="27">
        <v>8.5599999999999999E-3</v>
      </c>
      <c r="I102" s="27">
        <v>0.16566</v>
      </c>
      <c r="J102" s="27">
        <v>0.16213</v>
      </c>
      <c r="K102" s="27">
        <v>4.8495499999999998</v>
      </c>
      <c r="L102" s="27">
        <v>4.2590000000000003E-2</v>
      </c>
      <c r="M102" s="27">
        <v>100.93340000000001</v>
      </c>
      <c r="N102" s="27">
        <v>14040</v>
      </c>
      <c r="O102" s="27">
        <v>-21622.3</v>
      </c>
      <c r="P102" s="27">
        <v>-30</v>
      </c>
      <c r="Q102" s="27" t="s">
        <v>24</v>
      </c>
      <c r="R102" s="27" t="s">
        <v>24</v>
      </c>
      <c r="S102" s="32" t="s">
        <v>141</v>
      </c>
      <c r="T102" s="27">
        <v>28167.24</v>
      </c>
      <c r="U102" s="27">
        <v>11.280060000000001</v>
      </c>
      <c r="V102" s="27">
        <v>98</v>
      </c>
      <c r="W102" s="29">
        <v>39728.13726851852</v>
      </c>
    </row>
    <row r="103" spans="1:23" x14ac:dyDescent="0.2">
      <c r="A103" s="27" t="s">
        <v>144</v>
      </c>
      <c r="B103" s="27">
        <v>2.4150000000000001E-2</v>
      </c>
      <c r="C103" s="27">
        <v>52.683210000000003</v>
      </c>
      <c r="D103" s="27">
        <v>1.6449999999999999E-2</v>
      </c>
      <c r="E103" s="27">
        <v>42.253079999999997</v>
      </c>
      <c r="F103" s="27">
        <v>1.2099999999999999E-3</v>
      </c>
      <c r="G103" s="27">
        <v>2.4559999999999998E-2</v>
      </c>
      <c r="H103" s="27">
        <v>1.804E-2</v>
      </c>
      <c r="I103" s="27">
        <v>0.17463999999999999</v>
      </c>
      <c r="J103" s="27">
        <v>0.19852</v>
      </c>
      <c r="K103" s="27">
        <v>5.0187799999999996</v>
      </c>
      <c r="L103" s="27">
        <v>4.1430000000000002E-2</v>
      </c>
      <c r="M103" s="27">
        <v>100.4541</v>
      </c>
      <c r="N103" s="27">
        <v>14031</v>
      </c>
      <c r="O103" s="27">
        <v>-21649</v>
      </c>
      <c r="P103" s="27">
        <v>-30</v>
      </c>
      <c r="Q103" s="27" t="s">
        <v>24</v>
      </c>
      <c r="R103" s="27" t="s">
        <v>24</v>
      </c>
      <c r="S103" s="32" t="s">
        <v>141</v>
      </c>
      <c r="T103" s="27">
        <v>28193.759999999998</v>
      </c>
      <c r="U103" s="27">
        <v>11.25079</v>
      </c>
      <c r="V103" s="27">
        <v>99</v>
      </c>
      <c r="W103" s="29">
        <v>39728.140300925923</v>
      </c>
    </row>
    <row r="104" spans="1:23" x14ac:dyDescent="0.2">
      <c r="A104" s="27" t="s">
        <v>145</v>
      </c>
      <c r="B104" s="27">
        <v>0</v>
      </c>
      <c r="C104" s="27">
        <v>36.533050000000003</v>
      </c>
      <c r="D104" s="27">
        <v>0.37940000000000002</v>
      </c>
      <c r="E104" s="27">
        <v>59.126730000000002</v>
      </c>
      <c r="F104" s="27">
        <v>0</v>
      </c>
      <c r="G104" s="27">
        <v>0.27777000000000002</v>
      </c>
      <c r="H104" s="27">
        <v>6.2909999999999994E-2</v>
      </c>
      <c r="I104" s="27">
        <v>0.80640000000000001</v>
      </c>
      <c r="J104" s="27">
        <v>0.31390000000000001</v>
      </c>
      <c r="K104" s="27">
        <v>3.3855</v>
      </c>
      <c r="L104" s="27">
        <v>0</v>
      </c>
      <c r="M104" s="27">
        <v>100.8857</v>
      </c>
      <c r="N104" s="27">
        <v>14024</v>
      </c>
      <c r="O104" s="27">
        <v>-21560</v>
      </c>
      <c r="P104" s="27">
        <v>-30</v>
      </c>
      <c r="Q104" s="27" t="s">
        <v>24</v>
      </c>
      <c r="R104" s="27" t="s">
        <v>24</v>
      </c>
      <c r="S104" s="32" t="s">
        <v>146</v>
      </c>
      <c r="T104" s="27">
        <v>28104.66</v>
      </c>
      <c r="U104" s="27">
        <v>11.25163</v>
      </c>
      <c r="V104" s="27">
        <v>100</v>
      </c>
      <c r="W104" s="29">
        <v>39728.143379629626</v>
      </c>
    </row>
    <row r="105" spans="1:23" x14ac:dyDescent="0.2">
      <c r="A105" s="27" t="s">
        <v>147</v>
      </c>
      <c r="B105" s="27">
        <v>6.0499999999999998E-3</v>
      </c>
      <c r="C105" s="27">
        <v>36.77008</v>
      </c>
      <c r="D105" s="27">
        <v>0.32696999999999998</v>
      </c>
      <c r="E105" s="27">
        <v>59.108359999999998</v>
      </c>
      <c r="F105" s="27">
        <v>0</v>
      </c>
      <c r="G105" s="27">
        <v>0.23974999999999999</v>
      </c>
      <c r="H105" s="27">
        <v>4.7530000000000003E-2</v>
      </c>
      <c r="I105" s="27">
        <v>0.76012000000000002</v>
      </c>
      <c r="J105" s="27">
        <v>0.31939000000000001</v>
      </c>
      <c r="K105" s="27">
        <v>3.2874699999999999</v>
      </c>
      <c r="L105" s="27">
        <v>6.1399999999999996E-3</v>
      </c>
      <c r="M105" s="27">
        <v>100.87179999999999</v>
      </c>
      <c r="N105" s="27">
        <v>14022</v>
      </c>
      <c r="O105" s="27">
        <v>-21551.7</v>
      </c>
      <c r="P105" s="27">
        <v>-30</v>
      </c>
      <c r="Q105" s="27" t="s">
        <v>24</v>
      </c>
      <c r="R105" s="27" t="s">
        <v>24</v>
      </c>
      <c r="S105" s="32" t="s">
        <v>146</v>
      </c>
      <c r="T105" s="27">
        <v>28096.29</v>
      </c>
      <c r="U105" s="27">
        <v>11.231870000000001</v>
      </c>
      <c r="V105" s="27">
        <v>101</v>
      </c>
      <c r="W105" s="29">
        <v>39728.146643518521</v>
      </c>
    </row>
    <row r="106" spans="1:23" x14ac:dyDescent="0.2">
      <c r="A106" s="27" t="s">
        <v>148</v>
      </c>
      <c r="B106" s="27">
        <v>1.7059999999999999E-2</v>
      </c>
      <c r="C106" s="27">
        <v>36.171680000000002</v>
      </c>
      <c r="D106" s="27">
        <v>0.38377</v>
      </c>
      <c r="E106" s="27">
        <v>59.17069</v>
      </c>
      <c r="F106" s="27">
        <v>2.4000000000000001E-4</v>
      </c>
      <c r="G106" s="27">
        <v>0.30398999999999998</v>
      </c>
      <c r="H106" s="27">
        <v>5.2639999999999999E-2</v>
      </c>
      <c r="I106" s="27">
        <v>0.80671000000000004</v>
      </c>
      <c r="J106" s="27">
        <v>0.30575999999999998</v>
      </c>
      <c r="K106" s="27">
        <v>3.3355000000000001</v>
      </c>
      <c r="L106" s="27">
        <v>0</v>
      </c>
      <c r="M106" s="27">
        <v>100.548</v>
      </c>
      <c r="N106" s="27">
        <v>14020</v>
      </c>
      <c r="O106" s="27">
        <v>-21543.3</v>
      </c>
      <c r="P106" s="27">
        <v>-30</v>
      </c>
      <c r="Q106" s="27" t="s">
        <v>24</v>
      </c>
      <c r="R106" s="27" t="s">
        <v>24</v>
      </c>
      <c r="S106" s="32" t="s">
        <v>146</v>
      </c>
      <c r="T106" s="27">
        <v>28087.93</v>
      </c>
      <c r="U106" s="27">
        <v>11.21139</v>
      </c>
      <c r="V106" s="27">
        <v>102</v>
      </c>
      <c r="W106" s="29">
        <v>39728.149687500001</v>
      </c>
    </row>
    <row r="107" spans="1:23" x14ac:dyDescent="0.2">
      <c r="A107" s="27" t="s">
        <v>149</v>
      </c>
      <c r="B107" s="27">
        <v>0.17645</v>
      </c>
      <c r="C107" s="27">
        <v>32.481319999999997</v>
      </c>
      <c r="D107" s="27">
        <v>2.2502900000000001</v>
      </c>
      <c r="E107" s="27">
        <v>56.234360000000002</v>
      </c>
      <c r="F107" s="27">
        <v>0.14183999999999999</v>
      </c>
      <c r="G107" s="27">
        <v>1.28227</v>
      </c>
      <c r="H107" s="27">
        <v>0.14926</v>
      </c>
      <c r="I107" s="27">
        <v>1.69397</v>
      </c>
      <c r="J107" s="27">
        <v>0.6371</v>
      </c>
      <c r="K107" s="27">
        <v>4.7637600000000004</v>
      </c>
      <c r="L107" s="27">
        <v>6.4900000000000001E-3</v>
      </c>
      <c r="M107" s="27">
        <v>99.817099999999996</v>
      </c>
      <c r="N107" s="27">
        <v>14018</v>
      </c>
      <c r="O107" s="27">
        <v>-21535</v>
      </c>
      <c r="P107" s="27">
        <v>-30</v>
      </c>
      <c r="Q107" s="27" t="s">
        <v>24</v>
      </c>
      <c r="R107" s="27" t="s">
        <v>24</v>
      </c>
      <c r="S107" s="32" t="s">
        <v>146</v>
      </c>
      <c r="T107" s="27">
        <v>28079.56</v>
      </c>
      <c r="U107" s="27">
        <v>11.481769999999999</v>
      </c>
      <c r="V107" s="27">
        <v>103</v>
      </c>
      <c r="W107" s="29">
        <v>39728.152731481481</v>
      </c>
    </row>
    <row r="108" spans="1:23" x14ac:dyDescent="0.2">
      <c r="A108" s="27" t="s">
        <v>150</v>
      </c>
      <c r="B108" s="27">
        <v>8.9249999999999996E-2</v>
      </c>
      <c r="C108" s="27">
        <v>18.908470000000001</v>
      </c>
      <c r="D108" s="27">
        <v>6.7929000000000004</v>
      </c>
      <c r="E108" s="27">
        <v>50.156210000000002</v>
      </c>
      <c r="F108" s="27">
        <v>2.32E-3</v>
      </c>
      <c r="G108" s="27">
        <v>15.554169999999999</v>
      </c>
      <c r="H108" s="27">
        <v>0.67906</v>
      </c>
      <c r="I108" s="27">
        <v>3.20397</v>
      </c>
      <c r="J108" s="27">
        <v>0.93535000000000001</v>
      </c>
      <c r="K108" s="27">
        <v>3.77555</v>
      </c>
      <c r="L108" s="27">
        <v>0</v>
      </c>
      <c r="M108" s="27">
        <v>100.0973</v>
      </c>
      <c r="N108" s="27">
        <v>14021</v>
      </c>
      <c r="O108" s="27">
        <v>-21525</v>
      </c>
      <c r="P108" s="27">
        <v>-30</v>
      </c>
      <c r="Q108" s="27" t="s">
        <v>24</v>
      </c>
      <c r="R108" s="27" t="s">
        <v>24</v>
      </c>
      <c r="S108" s="32" t="s">
        <v>151</v>
      </c>
      <c r="T108" s="27">
        <v>28069.61</v>
      </c>
      <c r="U108" s="27">
        <v>12.443720000000001</v>
      </c>
      <c r="V108" s="27">
        <v>104</v>
      </c>
      <c r="W108" s="29">
        <v>39728.155821759261</v>
      </c>
    </row>
    <row r="109" spans="1:23" x14ac:dyDescent="0.2">
      <c r="A109" s="27" t="s">
        <v>152</v>
      </c>
      <c r="B109" s="27">
        <v>0.11336</v>
      </c>
      <c r="C109" s="27">
        <v>16.87961</v>
      </c>
      <c r="D109" s="27">
        <v>9.2204300000000003</v>
      </c>
      <c r="E109" s="27">
        <v>48.294460000000001</v>
      </c>
      <c r="F109" s="27">
        <v>4.3899999999999998E-3</v>
      </c>
      <c r="G109" s="27">
        <v>16.413039999999999</v>
      </c>
      <c r="H109" s="27">
        <v>0.93269999999999997</v>
      </c>
      <c r="I109" s="27">
        <v>2.8229099999999998</v>
      </c>
      <c r="J109" s="27">
        <v>1.05017</v>
      </c>
      <c r="K109" s="27">
        <v>4.1177799999999998</v>
      </c>
      <c r="L109" s="27">
        <v>4.8999999999999998E-3</v>
      </c>
      <c r="M109" s="27">
        <v>99.853740000000002</v>
      </c>
      <c r="N109" s="27">
        <v>14025</v>
      </c>
      <c r="O109" s="27">
        <v>-21519.5</v>
      </c>
      <c r="P109" s="27">
        <v>-30</v>
      </c>
      <c r="Q109" s="27" t="s">
        <v>24</v>
      </c>
      <c r="R109" s="27" t="s">
        <v>24</v>
      </c>
      <c r="S109" s="32" t="s">
        <v>151</v>
      </c>
      <c r="T109" s="27">
        <v>28064.18</v>
      </c>
      <c r="U109" s="27">
        <v>12.506930000000001</v>
      </c>
      <c r="V109" s="27">
        <v>105</v>
      </c>
      <c r="W109" s="29">
        <v>39728.159039351849</v>
      </c>
    </row>
    <row r="110" spans="1:23" x14ac:dyDescent="0.2">
      <c r="A110" s="27" t="s">
        <v>153</v>
      </c>
      <c r="B110" s="27">
        <v>0.35147</v>
      </c>
      <c r="C110" s="27">
        <v>23.661249999999999</v>
      </c>
      <c r="D110" s="27">
        <v>3.9175599999999999</v>
      </c>
      <c r="E110" s="27">
        <v>46.988509999999998</v>
      </c>
      <c r="F110" s="27">
        <v>4.4110000000000003E-2</v>
      </c>
      <c r="G110" s="27">
        <v>10.34158</v>
      </c>
      <c r="H110" s="27">
        <v>0.73904999999999998</v>
      </c>
      <c r="I110" s="27">
        <v>0.77978000000000003</v>
      </c>
      <c r="J110" s="27">
        <v>1.07477</v>
      </c>
      <c r="K110" s="27">
        <v>11.673550000000001</v>
      </c>
      <c r="L110" s="27">
        <v>4.0980000000000003E-2</v>
      </c>
      <c r="M110" s="27">
        <v>99.6126</v>
      </c>
      <c r="N110" s="27">
        <v>14029</v>
      </c>
      <c r="O110" s="27">
        <v>-21514</v>
      </c>
      <c r="P110" s="27">
        <v>-30</v>
      </c>
      <c r="Q110" s="27" t="s">
        <v>24</v>
      </c>
      <c r="R110" s="27" t="s">
        <v>24</v>
      </c>
      <c r="S110" s="32" t="s">
        <v>151</v>
      </c>
      <c r="T110" s="27">
        <v>28058.74</v>
      </c>
      <c r="U110" s="27">
        <v>12.788639999999999</v>
      </c>
      <c r="V110" s="27">
        <v>106</v>
      </c>
      <c r="W110" s="29">
        <v>39728.162083333336</v>
      </c>
    </row>
    <row r="111" spans="1:23" x14ac:dyDescent="0.2">
      <c r="A111" s="27" t="s">
        <v>154</v>
      </c>
      <c r="B111" s="27">
        <v>1.0279999999999999E-2</v>
      </c>
      <c r="C111" s="27">
        <v>35.538640000000001</v>
      </c>
      <c r="D111" s="27">
        <v>1.6843999999999999</v>
      </c>
      <c r="E111" s="27">
        <v>58.0471</v>
      </c>
      <c r="F111" s="27">
        <v>2.65E-3</v>
      </c>
      <c r="G111" s="27">
        <v>1.70966</v>
      </c>
      <c r="H111" s="27">
        <v>0.24660000000000001</v>
      </c>
      <c r="I111" s="27">
        <v>1.4456899999999999</v>
      </c>
      <c r="J111" s="27">
        <v>0.21357999999999999</v>
      </c>
      <c r="K111" s="27">
        <v>1.80627</v>
      </c>
      <c r="L111" s="27">
        <v>2.138E-2</v>
      </c>
      <c r="M111" s="27">
        <v>100.72620000000001</v>
      </c>
      <c r="N111" s="27">
        <v>19016</v>
      </c>
      <c r="O111" s="27">
        <v>-27974</v>
      </c>
      <c r="P111" s="27">
        <v>-28</v>
      </c>
      <c r="Q111" s="27" t="s">
        <v>24</v>
      </c>
      <c r="R111" s="27" t="s">
        <v>24</v>
      </c>
      <c r="S111" s="32" t="s">
        <v>155</v>
      </c>
      <c r="T111" s="27">
        <v>34941.58</v>
      </c>
      <c r="U111" s="27">
        <v>11.198130000000001</v>
      </c>
      <c r="V111" s="27">
        <v>107</v>
      </c>
      <c r="W111" s="29">
        <v>39728.165231481478</v>
      </c>
    </row>
    <row r="112" spans="1:23" x14ac:dyDescent="0.2">
      <c r="A112" s="27" t="s">
        <v>156</v>
      </c>
      <c r="B112" s="27">
        <v>3.2599999999999999E-3</v>
      </c>
      <c r="C112" s="27">
        <v>36.377490000000002</v>
      </c>
      <c r="D112" s="27">
        <v>1.49464</v>
      </c>
      <c r="E112" s="27">
        <v>58.253500000000003</v>
      </c>
      <c r="F112" s="27">
        <v>2.65E-3</v>
      </c>
      <c r="G112" s="27">
        <v>1.68899</v>
      </c>
      <c r="H112" s="27">
        <v>0.23891000000000001</v>
      </c>
      <c r="I112" s="27">
        <v>1.4151100000000001</v>
      </c>
      <c r="J112" s="27">
        <v>0.19234999999999999</v>
      </c>
      <c r="K112" s="27">
        <v>1.69648</v>
      </c>
      <c r="L112" s="27">
        <v>8.3999999999999995E-3</v>
      </c>
      <c r="M112" s="27">
        <v>101.37179999999999</v>
      </c>
      <c r="N112" s="27">
        <v>19023</v>
      </c>
      <c r="O112" s="27">
        <v>-27984.3</v>
      </c>
      <c r="P112" s="27">
        <v>-28</v>
      </c>
      <c r="Q112" s="27" t="s">
        <v>24</v>
      </c>
      <c r="R112" s="27" t="s">
        <v>24</v>
      </c>
      <c r="S112" s="32" t="s">
        <v>155</v>
      </c>
      <c r="T112" s="27">
        <v>34952.879999999997</v>
      </c>
      <c r="U112" s="27">
        <v>11.24465</v>
      </c>
      <c r="V112" s="27">
        <v>108</v>
      </c>
      <c r="W112" s="29">
        <v>39728.16846064815</v>
      </c>
    </row>
    <row r="113" spans="1:23" x14ac:dyDescent="0.2">
      <c r="A113" s="27" t="s">
        <v>157</v>
      </c>
      <c r="B113" s="27">
        <v>5.3949999999999998E-2</v>
      </c>
      <c r="C113" s="27">
        <v>34.103499999999997</v>
      </c>
      <c r="D113" s="27">
        <v>1.8810899999999999</v>
      </c>
      <c r="E113" s="27">
        <v>57.18477</v>
      </c>
      <c r="F113" s="27">
        <v>0</v>
      </c>
      <c r="G113" s="27">
        <v>2.4213399999999998</v>
      </c>
      <c r="H113" s="27">
        <v>0.25281999999999999</v>
      </c>
      <c r="I113" s="27">
        <v>1.6144799999999999</v>
      </c>
      <c r="J113" s="27">
        <v>0.25718999999999997</v>
      </c>
      <c r="K113" s="27">
        <v>2.92394</v>
      </c>
      <c r="L113" s="27">
        <v>2.6700000000000001E-3</v>
      </c>
      <c r="M113" s="27">
        <v>100.69580000000001</v>
      </c>
      <c r="N113" s="27">
        <v>19030</v>
      </c>
      <c r="O113" s="27">
        <v>-27994.7</v>
      </c>
      <c r="P113" s="27">
        <v>-28</v>
      </c>
      <c r="Q113" s="27" t="s">
        <v>24</v>
      </c>
      <c r="R113" s="27" t="s">
        <v>24</v>
      </c>
      <c r="S113" s="32" t="s">
        <v>155</v>
      </c>
      <c r="T113" s="27">
        <v>34964.17</v>
      </c>
      <c r="U113" s="27">
        <v>11.382</v>
      </c>
      <c r="V113" s="27">
        <v>109</v>
      </c>
      <c r="W113" s="29">
        <v>39728.17150462963</v>
      </c>
    </row>
    <row r="114" spans="1:23" x14ac:dyDescent="0.2">
      <c r="A114" s="27" t="s">
        <v>158</v>
      </c>
      <c r="B114" s="27">
        <v>4.0579999999999998E-2</v>
      </c>
      <c r="C114" s="27">
        <v>31.134460000000001</v>
      </c>
      <c r="D114" s="27">
        <v>3.22729</v>
      </c>
      <c r="E114" s="27">
        <v>55.860570000000003</v>
      </c>
      <c r="F114" s="27">
        <v>3.3300000000000001E-3</v>
      </c>
      <c r="G114" s="27">
        <v>5.2794499999999998</v>
      </c>
      <c r="H114" s="27">
        <v>0.35754000000000002</v>
      </c>
      <c r="I114" s="27">
        <v>1.9017299999999999</v>
      </c>
      <c r="J114" s="27">
        <v>0.33438000000000001</v>
      </c>
      <c r="K114" s="27">
        <v>2.8676699999999999</v>
      </c>
      <c r="L114" s="27">
        <v>0</v>
      </c>
      <c r="M114" s="27">
        <v>101.00700000000001</v>
      </c>
      <c r="N114" s="27">
        <v>19037</v>
      </c>
      <c r="O114" s="27">
        <v>-28005</v>
      </c>
      <c r="P114" s="27">
        <v>-28</v>
      </c>
      <c r="Q114" s="27" t="s">
        <v>24</v>
      </c>
      <c r="R114" s="27" t="s">
        <v>24</v>
      </c>
      <c r="S114" s="32" t="s">
        <v>155</v>
      </c>
      <c r="T114" s="27">
        <v>34975.47</v>
      </c>
      <c r="U114" s="27">
        <v>11.618690000000001</v>
      </c>
      <c r="V114" s="27">
        <v>110</v>
      </c>
      <c r="W114" s="29">
        <v>39728.174537037034</v>
      </c>
    </row>
    <row r="115" spans="1:23" x14ac:dyDescent="0.2">
      <c r="A115" s="27" t="s">
        <v>159</v>
      </c>
      <c r="B115" s="27">
        <v>1.6559999999999998E-2</v>
      </c>
      <c r="C115" s="27">
        <v>19.610790000000001</v>
      </c>
      <c r="D115" s="27">
        <v>7.72</v>
      </c>
      <c r="E115" s="27">
        <v>50.371110000000002</v>
      </c>
      <c r="F115" s="27">
        <v>7.6400000000000001E-3</v>
      </c>
      <c r="G115" s="27">
        <v>17.841259999999998</v>
      </c>
      <c r="H115" s="27">
        <v>1.07586</v>
      </c>
      <c r="I115" s="27">
        <v>2.6287500000000001</v>
      </c>
      <c r="J115" s="27">
        <v>0.35985</v>
      </c>
      <c r="K115" s="27">
        <v>1.2190700000000001</v>
      </c>
      <c r="L115" s="27">
        <v>0</v>
      </c>
      <c r="M115" s="27">
        <v>100.8509</v>
      </c>
      <c r="N115" s="27">
        <v>18925</v>
      </c>
      <c r="O115" s="27">
        <v>-28087</v>
      </c>
      <c r="P115" s="27">
        <v>-28</v>
      </c>
      <c r="Q115" s="27" t="s">
        <v>24</v>
      </c>
      <c r="R115" s="27" t="s">
        <v>24</v>
      </c>
      <c r="S115" s="32" t="s">
        <v>160</v>
      </c>
      <c r="T115" s="27">
        <v>35039.19</v>
      </c>
      <c r="U115" s="27">
        <v>12.281790000000001</v>
      </c>
      <c r="V115" s="27">
        <v>111</v>
      </c>
      <c r="W115" s="29">
        <v>39728.17763888889</v>
      </c>
    </row>
    <row r="116" spans="1:23" x14ac:dyDescent="0.2">
      <c r="A116" s="27" t="s">
        <v>161</v>
      </c>
      <c r="B116" s="27">
        <v>2.5239999999999999E-2</v>
      </c>
      <c r="C116" s="27">
        <v>17.83446</v>
      </c>
      <c r="D116" s="27">
        <v>9.2843599999999995</v>
      </c>
      <c r="E116" s="27">
        <v>49.066969999999998</v>
      </c>
      <c r="F116" s="27">
        <v>0</v>
      </c>
      <c r="G116" s="27">
        <v>19.292680000000001</v>
      </c>
      <c r="H116" s="27">
        <v>1.2519400000000001</v>
      </c>
      <c r="I116" s="27">
        <v>2.6970900000000002</v>
      </c>
      <c r="J116" s="27">
        <v>0.31086999999999998</v>
      </c>
      <c r="K116" s="27">
        <v>1.08674</v>
      </c>
      <c r="L116" s="27">
        <v>2.154E-2</v>
      </c>
      <c r="M116" s="27">
        <v>100.8719</v>
      </c>
      <c r="N116" s="27">
        <v>18919</v>
      </c>
      <c r="O116" s="27">
        <v>-28094.7</v>
      </c>
      <c r="P116" s="27">
        <v>-28</v>
      </c>
      <c r="Q116" s="27" t="s">
        <v>24</v>
      </c>
      <c r="R116" s="27" t="s">
        <v>24</v>
      </c>
      <c r="S116" s="32" t="s">
        <v>160</v>
      </c>
      <c r="T116" s="27">
        <v>35045.839999999997</v>
      </c>
      <c r="U116" s="27">
        <v>12.37331</v>
      </c>
      <c r="V116" s="27">
        <v>112</v>
      </c>
      <c r="W116" s="29">
        <v>39728.180891203701</v>
      </c>
    </row>
    <row r="117" spans="1:23" x14ac:dyDescent="0.2">
      <c r="A117" s="27" t="s">
        <v>162</v>
      </c>
      <c r="B117" s="27">
        <v>3.1140000000000001E-2</v>
      </c>
      <c r="C117" s="27">
        <v>16.78275</v>
      </c>
      <c r="D117" s="27">
        <v>10.635400000000001</v>
      </c>
      <c r="E117" s="27">
        <v>48.181260000000002</v>
      </c>
      <c r="F117" s="27">
        <v>7.1399999999999996E-3</v>
      </c>
      <c r="G117" s="27">
        <v>19.75827</v>
      </c>
      <c r="H117" s="27">
        <v>1.31603</v>
      </c>
      <c r="I117" s="27">
        <v>2.5109900000000001</v>
      </c>
      <c r="J117" s="27">
        <v>0.34487000000000001</v>
      </c>
      <c r="K117" s="27">
        <v>1.2025699999999999</v>
      </c>
      <c r="L117" s="27">
        <v>2.758E-2</v>
      </c>
      <c r="M117" s="27">
        <v>100.798</v>
      </c>
      <c r="N117" s="27">
        <v>18913</v>
      </c>
      <c r="O117" s="27">
        <v>-28102.3</v>
      </c>
      <c r="P117" s="27">
        <v>-28</v>
      </c>
      <c r="Q117" s="27" t="s">
        <v>24</v>
      </c>
      <c r="R117" s="27" t="s">
        <v>24</v>
      </c>
      <c r="S117" s="32" t="s">
        <v>160</v>
      </c>
      <c r="T117" s="27">
        <v>35052.51</v>
      </c>
      <c r="U117" s="27">
        <v>12.40058</v>
      </c>
      <c r="V117" s="27">
        <v>113</v>
      </c>
      <c r="W117" s="29">
        <v>39728.183935185189</v>
      </c>
    </row>
    <row r="118" spans="1:23" x14ac:dyDescent="0.2">
      <c r="A118" s="27" t="s">
        <v>163</v>
      </c>
      <c r="B118" s="27">
        <v>5.3010000000000002E-2</v>
      </c>
      <c r="C118" s="27">
        <v>16.09947</v>
      </c>
      <c r="D118" s="27">
        <v>12.217829999999999</v>
      </c>
      <c r="E118" s="27">
        <v>47.378059999999998</v>
      </c>
      <c r="F118" s="27">
        <v>1.3799999999999999E-3</v>
      </c>
      <c r="G118" s="27">
        <v>20.18064</v>
      </c>
      <c r="H118" s="27">
        <v>1.1887000000000001</v>
      </c>
      <c r="I118" s="27">
        <v>2.1678299999999999</v>
      </c>
      <c r="J118" s="27">
        <v>0.35894999999999999</v>
      </c>
      <c r="K118" s="27">
        <v>1.1490499999999999</v>
      </c>
      <c r="L118" s="27">
        <v>2.1530000000000001E-2</v>
      </c>
      <c r="M118" s="27">
        <v>100.8164</v>
      </c>
      <c r="N118" s="27">
        <v>18907</v>
      </c>
      <c r="O118" s="27">
        <v>-28110</v>
      </c>
      <c r="P118" s="27">
        <v>-28</v>
      </c>
      <c r="Q118" s="27" t="s">
        <v>24</v>
      </c>
      <c r="R118" s="27" t="s">
        <v>24</v>
      </c>
      <c r="S118" s="32" t="s">
        <v>160</v>
      </c>
      <c r="T118" s="27">
        <v>35059.17</v>
      </c>
      <c r="U118" s="27">
        <v>12.38627</v>
      </c>
      <c r="V118" s="27">
        <v>114</v>
      </c>
      <c r="W118" s="29">
        <v>39728.186990740738</v>
      </c>
    </row>
    <row r="119" spans="1:23" x14ac:dyDescent="0.2">
      <c r="A119" s="27" t="s">
        <v>164</v>
      </c>
      <c r="B119" s="27">
        <v>6.0899999999999999E-3</v>
      </c>
      <c r="C119" s="27">
        <v>36.898240000000001</v>
      </c>
      <c r="D119" s="27">
        <v>3.9399999999999999E-3</v>
      </c>
      <c r="E119" s="27">
        <v>52.185989999999997</v>
      </c>
      <c r="F119" s="27">
        <v>1.238E-2</v>
      </c>
      <c r="G119" s="27">
        <v>1.33189</v>
      </c>
      <c r="H119" s="27">
        <v>8.6800000000000002E-3</v>
      </c>
      <c r="I119" s="27">
        <v>1.14679</v>
      </c>
      <c r="J119" s="27">
        <v>8.7590000000000001E-2</v>
      </c>
      <c r="K119" s="27">
        <v>6.49458</v>
      </c>
      <c r="L119" s="27">
        <v>4.2500000000000003E-3</v>
      </c>
      <c r="M119" s="27">
        <v>98.180430000000001</v>
      </c>
      <c r="N119" s="27">
        <v>18997</v>
      </c>
      <c r="O119" s="27">
        <v>-27999</v>
      </c>
      <c r="P119" s="27">
        <v>-28</v>
      </c>
      <c r="Q119" s="27" t="s">
        <v>24</v>
      </c>
      <c r="R119" s="27" t="s">
        <v>24</v>
      </c>
      <c r="S119" s="32" t="s">
        <v>165</v>
      </c>
      <c r="T119" s="27">
        <v>34963.32</v>
      </c>
      <c r="U119" s="27">
        <v>11.370799999999999</v>
      </c>
      <c r="V119" s="27">
        <v>115</v>
      </c>
      <c r="W119" s="29">
        <v>39728.190081018518</v>
      </c>
    </row>
    <row r="120" spans="1:23" x14ac:dyDescent="0.2">
      <c r="A120" s="27" t="s">
        <v>166</v>
      </c>
      <c r="B120" s="27">
        <v>3.9300000000000003E-3</v>
      </c>
      <c r="C120" s="27">
        <v>53.302959999999999</v>
      </c>
      <c r="D120" s="27">
        <v>1.47E-2</v>
      </c>
      <c r="E120" s="27">
        <v>42.332920000000001</v>
      </c>
      <c r="F120" s="27">
        <v>1.2199999999999999E-3</v>
      </c>
      <c r="G120" s="27">
        <v>0.18132000000000001</v>
      </c>
      <c r="H120" s="27">
        <v>8.8299999999999993E-3</v>
      </c>
      <c r="I120" s="27">
        <v>4.8809999999999999E-2</v>
      </c>
      <c r="J120" s="27">
        <v>5.9290000000000002E-2</v>
      </c>
      <c r="K120" s="27">
        <v>5.2055100000000003</v>
      </c>
      <c r="L120" s="27">
        <v>4.4159999999999998E-2</v>
      </c>
      <c r="M120" s="27">
        <v>101.20359999999999</v>
      </c>
      <c r="N120" s="27">
        <v>18983.5</v>
      </c>
      <c r="O120" s="27">
        <v>-28012.5</v>
      </c>
      <c r="P120" s="27">
        <v>-28</v>
      </c>
      <c r="Q120" s="27" t="s">
        <v>24</v>
      </c>
      <c r="R120" s="27" t="s">
        <v>24</v>
      </c>
      <c r="S120" s="32" t="s">
        <v>165</v>
      </c>
      <c r="T120" s="27">
        <v>34974.57</v>
      </c>
      <c r="U120" s="27">
        <v>11.334569999999999</v>
      </c>
      <c r="V120" s="27">
        <v>116</v>
      </c>
      <c r="W120" s="29">
        <v>39728.193298611113</v>
      </c>
    </row>
    <row r="121" spans="1:23" x14ac:dyDescent="0.2">
      <c r="A121" s="27" t="s">
        <v>167</v>
      </c>
      <c r="B121" s="27">
        <v>3.4299999999999999E-3</v>
      </c>
      <c r="C121" s="27">
        <v>52.55659</v>
      </c>
      <c r="D121" s="27">
        <v>1.277E-2</v>
      </c>
      <c r="E121" s="27">
        <v>42.418210000000002</v>
      </c>
      <c r="F121" s="27">
        <v>0</v>
      </c>
      <c r="G121" s="27">
        <v>0.14036999999999999</v>
      </c>
      <c r="H121" s="27">
        <v>1.8319999999999999E-2</v>
      </c>
      <c r="I121" s="27">
        <v>5.0840000000000003E-2</v>
      </c>
      <c r="J121" s="27">
        <v>5.2639999999999999E-2</v>
      </c>
      <c r="K121" s="27">
        <v>5.1936200000000001</v>
      </c>
      <c r="L121" s="27">
        <v>3.2149999999999998E-2</v>
      </c>
      <c r="M121" s="27">
        <v>100.479</v>
      </c>
      <c r="N121" s="27">
        <v>18970</v>
      </c>
      <c r="O121" s="27">
        <v>-28026</v>
      </c>
      <c r="P121" s="27">
        <v>-28</v>
      </c>
      <c r="Q121" s="27" t="s">
        <v>24</v>
      </c>
      <c r="R121" s="27" t="s">
        <v>24</v>
      </c>
      <c r="S121" s="32" t="s">
        <v>165</v>
      </c>
      <c r="T121" s="27">
        <v>34985.82</v>
      </c>
      <c r="U121" s="27">
        <v>11.25268</v>
      </c>
      <c r="V121" s="27">
        <v>117</v>
      </c>
      <c r="W121" s="29">
        <v>39728.196342592593</v>
      </c>
    </row>
    <row r="122" spans="1:23" x14ac:dyDescent="0.2">
      <c r="A122" s="27" t="s">
        <v>168</v>
      </c>
      <c r="B122" s="27">
        <v>9.2899999999999996E-2</v>
      </c>
      <c r="C122" s="27">
        <v>52.024520000000003</v>
      </c>
      <c r="D122" s="27">
        <v>0.57682</v>
      </c>
      <c r="E122" s="27">
        <v>41.389060000000001</v>
      </c>
      <c r="F122" s="27">
        <v>3.3899999999999998E-3</v>
      </c>
      <c r="G122" s="27">
        <v>0.18185999999999999</v>
      </c>
      <c r="H122" s="27">
        <v>4.7480000000000001E-2</v>
      </c>
      <c r="I122" s="27">
        <v>1.0119199999999999</v>
      </c>
      <c r="J122" s="27">
        <v>0.13621</v>
      </c>
      <c r="K122" s="27">
        <v>6.8258900000000002</v>
      </c>
      <c r="L122" s="27">
        <v>0</v>
      </c>
      <c r="M122" s="27">
        <v>102.2901</v>
      </c>
      <c r="N122" s="27">
        <v>18936</v>
      </c>
      <c r="O122" s="27">
        <v>-28052</v>
      </c>
      <c r="P122" s="27">
        <v>-28</v>
      </c>
      <c r="Q122" s="27" t="s">
        <v>24</v>
      </c>
      <c r="R122" s="27" t="s">
        <v>24</v>
      </c>
      <c r="S122" s="32" t="s">
        <v>169</v>
      </c>
      <c r="T122" s="27">
        <v>35006.28</v>
      </c>
      <c r="U122" s="27">
        <v>11.718299999999999</v>
      </c>
      <c r="V122" s="27">
        <v>118</v>
      </c>
      <c r="W122" s="29">
        <v>39728.199432870373</v>
      </c>
    </row>
    <row r="123" spans="1:23" x14ac:dyDescent="0.2">
      <c r="A123" s="27" t="s">
        <v>170</v>
      </c>
      <c r="B123" s="27">
        <v>2.181E-2</v>
      </c>
      <c r="C123" s="27">
        <v>37.003329999999998</v>
      </c>
      <c r="D123" s="27">
        <v>2.0050599999999998</v>
      </c>
      <c r="E123" s="27">
        <v>58.156030000000001</v>
      </c>
      <c r="F123" s="27">
        <v>0</v>
      </c>
      <c r="G123" s="27">
        <v>0.59619</v>
      </c>
      <c r="H123" s="27">
        <v>0.27224999999999999</v>
      </c>
      <c r="I123" s="27">
        <v>1.4416199999999999</v>
      </c>
      <c r="J123" s="27">
        <v>0.20465</v>
      </c>
      <c r="K123" s="27">
        <v>1.7964599999999999</v>
      </c>
      <c r="L123" s="27">
        <v>2.8670000000000001E-2</v>
      </c>
      <c r="M123" s="27">
        <v>101.5261</v>
      </c>
      <c r="N123" s="27">
        <v>18928.5</v>
      </c>
      <c r="O123" s="27">
        <v>-28061</v>
      </c>
      <c r="P123" s="27">
        <v>-28</v>
      </c>
      <c r="Q123" s="27" t="s">
        <v>24</v>
      </c>
      <c r="R123" s="27" t="s">
        <v>24</v>
      </c>
      <c r="S123" s="32" t="s">
        <v>169</v>
      </c>
      <c r="T123" s="27">
        <v>35014.03</v>
      </c>
      <c r="U123" s="27">
        <v>11.213139999999999</v>
      </c>
      <c r="V123" s="27">
        <v>119</v>
      </c>
      <c r="W123" s="29">
        <v>39728.202673611115</v>
      </c>
    </row>
    <row r="124" spans="1:23" x14ac:dyDescent="0.2">
      <c r="A124" s="27" t="s">
        <v>171</v>
      </c>
      <c r="B124" s="27">
        <v>0</v>
      </c>
      <c r="C124" s="27">
        <v>36.723080000000003</v>
      </c>
      <c r="D124" s="27">
        <v>2.1240899999999998</v>
      </c>
      <c r="E124" s="27">
        <v>58.176929999999999</v>
      </c>
      <c r="F124" s="27">
        <v>0</v>
      </c>
      <c r="G124" s="27">
        <v>0.67118</v>
      </c>
      <c r="H124" s="27">
        <v>0.28017999999999998</v>
      </c>
      <c r="I124" s="27">
        <v>1.5718000000000001</v>
      </c>
      <c r="J124" s="27">
        <v>0.23572000000000001</v>
      </c>
      <c r="K124" s="27">
        <v>1.6815</v>
      </c>
      <c r="L124" s="27">
        <v>1.472E-2</v>
      </c>
      <c r="M124" s="27">
        <v>101.47920000000001</v>
      </c>
      <c r="N124" s="27">
        <v>18921</v>
      </c>
      <c r="O124" s="27">
        <v>-28070</v>
      </c>
      <c r="P124" s="27">
        <v>-28</v>
      </c>
      <c r="Q124" s="27" t="s">
        <v>24</v>
      </c>
      <c r="R124" s="27" t="s">
        <v>24</v>
      </c>
      <c r="S124" s="32" t="s">
        <v>169</v>
      </c>
      <c r="T124" s="27">
        <v>35021.769999999997</v>
      </c>
      <c r="U124" s="27">
        <v>11.21322</v>
      </c>
      <c r="V124" s="27">
        <v>120</v>
      </c>
      <c r="W124" s="29">
        <v>39728.205717592595</v>
      </c>
    </row>
    <row r="125" spans="1:23" x14ac:dyDescent="0.2">
      <c r="A125" s="27" t="s">
        <v>172</v>
      </c>
      <c r="B125" s="27">
        <v>0</v>
      </c>
      <c r="C125" s="27">
        <v>56.142980000000001</v>
      </c>
      <c r="D125" s="27">
        <v>0.27244000000000002</v>
      </c>
      <c r="E125" s="27">
        <v>42.979100000000003</v>
      </c>
      <c r="F125" s="27">
        <v>7.5799999999999999E-3</v>
      </c>
      <c r="G125" s="27">
        <v>0.45326</v>
      </c>
      <c r="H125" s="27">
        <v>4.8039999999999999E-2</v>
      </c>
      <c r="I125" s="27">
        <v>0.13347000000000001</v>
      </c>
      <c r="J125" s="27">
        <v>2.8649999999999998E-2</v>
      </c>
      <c r="K125" s="27">
        <v>0.84872999999999998</v>
      </c>
      <c r="L125" s="27">
        <v>7.3699999999999998E-3</v>
      </c>
      <c r="M125" s="27">
        <v>100.9216</v>
      </c>
      <c r="N125" s="27">
        <v>14804</v>
      </c>
      <c r="O125" s="27">
        <v>31736</v>
      </c>
      <c r="P125" s="27">
        <v>-89</v>
      </c>
      <c r="Q125" s="27" t="s">
        <v>24</v>
      </c>
      <c r="R125" s="27" t="s">
        <v>24</v>
      </c>
      <c r="S125" s="32" t="s">
        <v>173</v>
      </c>
      <c r="T125" s="27">
        <v>25225.06</v>
      </c>
      <c r="U125" s="27">
        <v>10.82199</v>
      </c>
      <c r="V125" s="27">
        <v>121</v>
      </c>
      <c r="W125" s="29">
        <v>39728.20888888889</v>
      </c>
    </row>
    <row r="126" spans="1:23" x14ac:dyDescent="0.2">
      <c r="A126" s="27" t="s">
        <v>174</v>
      </c>
      <c r="B126" s="27">
        <v>0</v>
      </c>
      <c r="C126" s="27">
        <v>56.659039999999997</v>
      </c>
      <c r="D126" s="27">
        <v>0.28805999999999998</v>
      </c>
      <c r="E126" s="27">
        <v>43.287260000000003</v>
      </c>
      <c r="F126" s="27">
        <v>0</v>
      </c>
      <c r="G126" s="27">
        <v>0.45329999999999998</v>
      </c>
      <c r="H126" s="27">
        <v>3.7499999999999999E-2</v>
      </c>
      <c r="I126" s="27">
        <v>0.13386000000000001</v>
      </c>
      <c r="J126" s="27">
        <v>7.1000000000000002E-4</v>
      </c>
      <c r="K126" s="27">
        <v>0.47188999999999998</v>
      </c>
      <c r="L126" s="27">
        <v>7.7600000000000004E-3</v>
      </c>
      <c r="M126" s="27">
        <v>101.3394</v>
      </c>
      <c r="N126" s="27">
        <v>14788</v>
      </c>
      <c r="O126" s="27">
        <v>31724</v>
      </c>
      <c r="P126" s="27">
        <v>-89</v>
      </c>
      <c r="Q126" s="27" t="s">
        <v>24</v>
      </c>
      <c r="R126" s="27" t="s">
        <v>24</v>
      </c>
      <c r="S126" s="32" t="s">
        <v>173</v>
      </c>
      <c r="T126" s="27">
        <v>25212.3</v>
      </c>
      <c r="U126" s="27">
        <v>10.818949999999999</v>
      </c>
      <c r="V126" s="27">
        <v>122</v>
      </c>
      <c r="W126" s="29">
        <v>39728.212118055555</v>
      </c>
    </row>
    <row r="127" spans="1:23" x14ac:dyDescent="0.2">
      <c r="A127" s="27" t="s">
        <v>175</v>
      </c>
      <c r="B127" s="27">
        <v>1.3990000000000001E-2</v>
      </c>
      <c r="C127" s="27">
        <v>56.714919999999999</v>
      </c>
      <c r="D127" s="27">
        <v>0.33703</v>
      </c>
      <c r="E127" s="27">
        <v>43.098599999999998</v>
      </c>
      <c r="F127" s="27">
        <v>2.9399999999999999E-3</v>
      </c>
      <c r="G127" s="27">
        <v>0.43375000000000002</v>
      </c>
      <c r="H127" s="27">
        <v>3.8080000000000003E-2</v>
      </c>
      <c r="I127" s="27">
        <v>0.12595999999999999</v>
      </c>
      <c r="J127" s="27">
        <v>1.33E-3</v>
      </c>
      <c r="K127" s="27">
        <v>0.46476000000000001</v>
      </c>
      <c r="L127" s="27">
        <v>0</v>
      </c>
      <c r="M127" s="27">
        <v>101.2313</v>
      </c>
      <c r="N127" s="27">
        <v>14772</v>
      </c>
      <c r="O127" s="27">
        <v>31712</v>
      </c>
      <c r="P127" s="27">
        <v>-89</v>
      </c>
      <c r="Q127" s="27" t="s">
        <v>24</v>
      </c>
      <c r="R127" s="27" t="s">
        <v>24</v>
      </c>
      <c r="S127" s="32" t="s">
        <v>173</v>
      </c>
      <c r="T127" s="27">
        <v>25199.54</v>
      </c>
      <c r="U127" s="27">
        <v>10.80175</v>
      </c>
      <c r="V127" s="27">
        <v>123</v>
      </c>
      <c r="W127" s="29">
        <v>39728.215162037035</v>
      </c>
    </row>
    <row r="128" spans="1:23" x14ac:dyDescent="0.2">
      <c r="A128" s="27" t="s">
        <v>176</v>
      </c>
      <c r="B128" s="27">
        <v>1.214E-2</v>
      </c>
      <c r="C128" s="27">
        <v>57.68047</v>
      </c>
      <c r="D128" s="27">
        <v>0.31673000000000001</v>
      </c>
      <c r="E128" s="27">
        <v>42.865299999999998</v>
      </c>
      <c r="F128" s="27">
        <v>1.2199999999999999E-3</v>
      </c>
      <c r="G128" s="27">
        <v>0.41211999999999999</v>
      </c>
      <c r="H128" s="27">
        <v>4.8959999999999997E-2</v>
      </c>
      <c r="I128" s="27">
        <v>0.12084</v>
      </c>
      <c r="J128" s="27">
        <v>0</v>
      </c>
      <c r="K128" s="27">
        <v>0.48459999999999998</v>
      </c>
      <c r="L128" s="27">
        <v>1.4370000000000001E-2</v>
      </c>
      <c r="M128" s="27">
        <v>101.9567</v>
      </c>
      <c r="N128" s="27">
        <v>14756</v>
      </c>
      <c r="O128" s="27">
        <v>31700</v>
      </c>
      <c r="P128" s="27">
        <v>-89</v>
      </c>
      <c r="Q128" s="27" t="s">
        <v>24</v>
      </c>
      <c r="R128" s="27" t="s">
        <v>24</v>
      </c>
      <c r="S128" s="32" t="s">
        <v>173</v>
      </c>
      <c r="T128" s="27">
        <v>25186.799999999999</v>
      </c>
      <c r="U128" s="27">
        <v>10.878679999999999</v>
      </c>
      <c r="V128" s="27">
        <v>124</v>
      </c>
      <c r="W128" s="29">
        <v>39728.218298611115</v>
      </c>
    </row>
    <row r="129" spans="1:23" x14ac:dyDescent="0.2">
      <c r="A129" s="27" t="s">
        <v>177</v>
      </c>
      <c r="B129" s="27">
        <v>1.634E-2</v>
      </c>
      <c r="C129" s="27">
        <v>55.879469999999998</v>
      </c>
      <c r="D129" s="27">
        <v>0.18076</v>
      </c>
      <c r="E129" s="27">
        <v>43.059750000000001</v>
      </c>
      <c r="F129" s="27">
        <v>0</v>
      </c>
      <c r="G129" s="27">
        <v>0.44364999999999999</v>
      </c>
      <c r="H129" s="27">
        <v>7.331E-2</v>
      </c>
      <c r="I129" s="27">
        <v>0.16819999999999999</v>
      </c>
      <c r="J129" s="27">
        <v>2.061E-2</v>
      </c>
      <c r="K129" s="27">
        <v>1.11141</v>
      </c>
      <c r="L129" s="27">
        <v>1.1390000000000001E-2</v>
      </c>
      <c r="M129" s="27">
        <v>100.9649</v>
      </c>
      <c r="N129" s="27">
        <v>15352</v>
      </c>
      <c r="O129" s="27">
        <v>31271</v>
      </c>
      <c r="P129" s="27">
        <v>-92</v>
      </c>
      <c r="Q129" s="27" t="s">
        <v>24</v>
      </c>
      <c r="R129" s="27" t="s">
        <v>24</v>
      </c>
      <c r="S129" s="32" t="s">
        <v>178</v>
      </c>
      <c r="T129" s="27">
        <v>24793.91</v>
      </c>
      <c r="U129" s="27">
        <v>10.858890000000001</v>
      </c>
      <c r="V129" s="27">
        <v>125</v>
      </c>
      <c r="W129" s="29">
        <v>39728.221562500003</v>
      </c>
    </row>
    <row r="130" spans="1:23" x14ac:dyDescent="0.2">
      <c r="A130" s="27" t="s">
        <v>179</v>
      </c>
      <c r="B130" s="27">
        <v>4.2199999999999998E-3</v>
      </c>
      <c r="C130" s="27">
        <v>56.020989999999998</v>
      </c>
      <c r="D130" s="27">
        <v>0.19484000000000001</v>
      </c>
      <c r="E130" s="27">
        <v>43.204689999999999</v>
      </c>
      <c r="F130" s="27">
        <v>0</v>
      </c>
      <c r="G130" s="27">
        <v>0.46826000000000001</v>
      </c>
      <c r="H130" s="27">
        <v>5.6230000000000002E-2</v>
      </c>
      <c r="I130" s="27">
        <v>0.16897999999999999</v>
      </c>
      <c r="J130" s="27">
        <v>2.666E-2</v>
      </c>
      <c r="K130" s="27">
        <v>0.55359000000000003</v>
      </c>
      <c r="L130" s="27">
        <v>0</v>
      </c>
      <c r="M130" s="27">
        <v>100.69840000000001</v>
      </c>
      <c r="N130" s="27">
        <v>15352</v>
      </c>
      <c r="O130" s="27">
        <v>31258.7</v>
      </c>
      <c r="P130" s="27">
        <v>-92</v>
      </c>
      <c r="Q130" s="27" t="s">
        <v>24</v>
      </c>
      <c r="R130" s="27" t="s">
        <v>24</v>
      </c>
      <c r="S130" s="32" t="s">
        <v>178</v>
      </c>
      <c r="T130" s="27">
        <v>24781.61</v>
      </c>
      <c r="U130" s="27">
        <v>10.76709</v>
      </c>
      <c r="V130" s="27">
        <v>126</v>
      </c>
      <c r="W130" s="29">
        <v>39728.224918981483</v>
      </c>
    </row>
    <row r="131" spans="1:23" x14ac:dyDescent="0.2">
      <c r="A131" s="27" t="s">
        <v>180</v>
      </c>
      <c r="B131" s="27">
        <v>7.45E-3</v>
      </c>
      <c r="C131" s="27">
        <v>55.367759999999997</v>
      </c>
      <c r="D131" s="27">
        <v>0.16277</v>
      </c>
      <c r="E131" s="27">
        <v>43.23498</v>
      </c>
      <c r="F131" s="27">
        <v>9.3000000000000005E-4</v>
      </c>
      <c r="G131" s="27">
        <v>0.41053000000000001</v>
      </c>
      <c r="H131" s="27">
        <v>0.10503999999999999</v>
      </c>
      <c r="I131" s="27">
        <v>0.23499999999999999</v>
      </c>
      <c r="J131" s="27">
        <v>4.9489999999999999E-2</v>
      </c>
      <c r="K131" s="27">
        <v>1.10358</v>
      </c>
      <c r="L131" s="27">
        <v>1.2500000000000001E-2</v>
      </c>
      <c r="M131" s="27">
        <v>100.69</v>
      </c>
      <c r="N131" s="27">
        <v>15352</v>
      </c>
      <c r="O131" s="27">
        <v>31246.3</v>
      </c>
      <c r="P131" s="27">
        <v>-92</v>
      </c>
      <c r="Q131" s="27" t="s">
        <v>24</v>
      </c>
      <c r="R131" s="27" t="s">
        <v>24</v>
      </c>
      <c r="S131" s="32" t="s">
        <v>178</v>
      </c>
      <c r="T131" s="27">
        <v>24769.31</v>
      </c>
      <c r="U131" s="27">
        <v>10.840479999999999</v>
      </c>
      <c r="V131" s="27">
        <v>127</v>
      </c>
      <c r="W131" s="29">
        <v>39728.227962962963</v>
      </c>
    </row>
    <row r="132" spans="1:23" x14ac:dyDescent="0.2">
      <c r="A132" s="27" t="s">
        <v>181</v>
      </c>
      <c r="B132" s="27">
        <v>7.4829999999999994E-2</v>
      </c>
      <c r="C132" s="27">
        <v>54.895099999999999</v>
      </c>
      <c r="D132" s="27">
        <v>2.0674399999999999</v>
      </c>
      <c r="E132" s="27">
        <v>43.429679999999998</v>
      </c>
      <c r="F132" s="27">
        <v>1.16E-3</v>
      </c>
      <c r="G132" s="27">
        <v>0.21962000000000001</v>
      </c>
      <c r="H132" s="27">
        <v>0.50680000000000003</v>
      </c>
      <c r="I132" s="27">
        <v>7.5160000000000005E-2</v>
      </c>
      <c r="J132" s="27">
        <v>8.8489999999999999E-2</v>
      </c>
      <c r="K132" s="27">
        <v>1.9210400000000001</v>
      </c>
      <c r="L132" s="27">
        <v>1.6150000000000001E-2</v>
      </c>
      <c r="M132" s="27">
        <v>103.2955</v>
      </c>
      <c r="N132" s="27">
        <v>15352</v>
      </c>
      <c r="O132" s="27">
        <v>31234</v>
      </c>
      <c r="P132" s="27">
        <v>-92</v>
      </c>
      <c r="Q132" s="27" t="s">
        <v>24</v>
      </c>
      <c r="R132" s="27" t="s">
        <v>24</v>
      </c>
      <c r="S132" s="32" t="s">
        <v>178</v>
      </c>
      <c r="T132" s="27">
        <v>24757.01</v>
      </c>
      <c r="U132" s="27">
        <v>11.214829999999999</v>
      </c>
      <c r="V132" s="27">
        <v>128</v>
      </c>
      <c r="W132" s="29">
        <v>39728.230995370373</v>
      </c>
    </row>
    <row r="133" spans="1:23" x14ac:dyDescent="0.2">
      <c r="A133" s="27" t="s">
        <v>182</v>
      </c>
      <c r="B133" s="27">
        <v>0</v>
      </c>
      <c r="C133" s="27">
        <v>52.630470000000003</v>
      </c>
      <c r="D133" s="27">
        <v>0.10308</v>
      </c>
      <c r="E133" s="27">
        <v>41.881880000000002</v>
      </c>
      <c r="F133" s="27">
        <v>3.8700000000000002E-3</v>
      </c>
      <c r="G133" s="27">
        <v>0.30847000000000002</v>
      </c>
      <c r="H133" s="27">
        <v>3.6020000000000003E-2</v>
      </c>
      <c r="I133" s="27">
        <v>0.17186999999999999</v>
      </c>
      <c r="J133" s="27">
        <v>0.14509</v>
      </c>
      <c r="K133" s="27">
        <v>5.8353200000000003</v>
      </c>
      <c r="L133" s="27">
        <v>5.3899999999999998E-3</v>
      </c>
      <c r="M133" s="27">
        <v>101.1215</v>
      </c>
      <c r="N133" s="27">
        <v>19831</v>
      </c>
      <c r="O133" s="27">
        <v>24274</v>
      </c>
      <c r="P133" s="27">
        <v>-104</v>
      </c>
      <c r="Q133" s="27" t="s">
        <v>24</v>
      </c>
      <c r="R133" s="27" t="s">
        <v>24</v>
      </c>
      <c r="S133" s="32" t="s">
        <v>183</v>
      </c>
      <c r="T133" s="27">
        <v>18804.86</v>
      </c>
      <c r="U133" s="27">
        <v>11.42145</v>
      </c>
      <c r="V133" s="27">
        <v>129</v>
      </c>
      <c r="W133" s="29">
        <v>39728.234074074076</v>
      </c>
    </row>
    <row r="134" spans="1:23" x14ac:dyDescent="0.2">
      <c r="A134" s="27" t="s">
        <v>184</v>
      </c>
      <c r="B134" s="27">
        <v>0</v>
      </c>
      <c r="C134" s="27">
        <v>52.502870000000001</v>
      </c>
      <c r="D134" s="27">
        <v>9.1619999999999993E-2</v>
      </c>
      <c r="E134" s="27">
        <v>41.936689999999999</v>
      </c>
      <c r="F134" s="27">
        <v>4.8000000000000001E-4</v>
      </c>
      <c r="G134" s="27">
        <v>0.31833</v>
      </c>
      <c r="H134" s="27">
        <v>2.588E-2</v>
      </c>
      <c r="I134" s="27">
        <v>0.15908</v>
      </c>
      <c r="J134" s="27">
        <v>0.17057</v>
      </c>
      <c r="K134" s="27">
        <v>6.3721300000000003</v>
      </c>
      <c r="L134" s="27">
        <v>0</v>
      </c>
      <c r="M134" s="27">
        <v>101.57769999999999</v>
      </c>
      <c r="N134" s="27">
        <v>19841.3</v>
      </c>
      <c r="O134" s="27">
        <v>24274</v>
      </c>
      <c r="P134" s="27">
        <v>-104</v>
      </c>
      <c r="Q134" s="27" t="s">
        <v>24</v>
      </c>
      <c r="R134" s="27" t="s">
        <v>24</v>
      </c>
      <c r="S134" s="32" t="s">
        <v>183</v>
      </c>
      <c r="T134" s="27">
        <v>18808.27</v>
      </c>
      <c r="U134" s="27">
        <v>11.52979</v>
      </c>
      <c r="V134" s="27">
        <v>130</v>
      </c>
      <c r="W134" s="29">
        <v>39728.237280092595</v>
      </c>
    </row>
    <row r="135" spans="1:23" x14ac:dyDescent="0.2">
      <c r="A135" s="27" t="s">
        <v>185</v>
      </c>
      <c r="B135" s="27">
        <v>0</v>
      </c>
      <c r="C135" s="27">
        <v>51.797910000000002</v>
      </c>
      <c r="D135" s="27">
        <v>7.3080000000000006E-2</v>
      </c>
      <c r="E135" s="27">
        <v>41.785249999999998</v>
      </c>
      <c r="F135" s="27">
        <v>3.8700000000000002E-3</v>
      </c>
      <c r="G135" s="27">
        <v>0.24546000000000001</v>
      </c>
      <c r="H135" s="27">
        <v>8.6700000000000006E-3</v>
      </c>
      <c r="I135" s="27">
        <v>0.12916</v>
      </c>
      <c r="J135" s="27">
        <v>0.19564999999999999</v>
      </c>
      <c r="K135" s="27">
        <v>7.1149899999999997</v>
      </c>
      <c r="L135" s="27">
        <v>2.1909999999999999E-2</v>
      </c>
      <c r="M135" s="27">
        <v>101.3759</v>
      </c>
      <c r="N135" s="27">
        <v>19851.5</v>
      </c>
      <c r="O135" s="27">
        <v>24274</v>
      </c>
      <c r="P135" s="27">
        <v>-104</v>
      </c>
      <c r="Q135" s="27" t="s">
        <v>24</v>
      </c>
      <c r="R135" s="27" t="s">
        <v>24</v>
      </c>
      <c r="S135" s="32" t="s">
        <v>183</v>
      </c>
      <c r="T135" s="27">
        <v>18811.689999999999</v>
      </c>
      <c r="U135" s="27">
        <v>11.59376</v>
      </c>
      <c r="V135" s="27">
        <v>131</v>
      </c>
      <c r="W135" s="29">
        <v>39728.240324074075</v>
      </c>
    </row>
    <row r="136" spans="1:23" x14ac:dyDescent="0.2">
      <c r="A136" s="27" t="s">
        <v>186</v>
      </c>
      <c r="B136" s="27">
        <v>1.035E-2</v>
      </c>
      <c r="C136" s="27">
        <v>50.154620000000001</v>
      </c>
      <c r="D136" s="27">
        <v>6.4380000000000007E-2</v>
      </c>
      <c r="E136" s="27">
        <v>41.614089999999997</v>
      </c>
      <c r="F136" s="27">
        <v>2.4000000000000001E-4</v>
      </c>
      <c r="G136" s="27">
        <v>0.23166999999999999</v>
      </c>
      <c r="H136" s="27">
        <v>1.984E-2</v>
      </c>
      <c r="I136" s="27">
        <v>0.11731999999999999</v>
      </c>
      <c r="J136" s="27">
        <v>0.24106</v>
      </c>
      <c r="K136" s="27">
        <v>8.4325899999999994</v>
      </c>
      <c r="L136" s="27">
        <v>2.3E-3</v>
      </c>
      <c r="M136" s="27">
        <v>100.88849999999999</v>
      </c>
      <c r="N136" s="27">
        <v>19861.8</v>
      </c>
      <c r="O136" s="27">
        <v>24274</v>
      </c>
      <c r="P136" s="27">
        <v>-104</v>
      </c>
      <c r="Q136" s="27" t="s">
        <v>24</v>
      </c>
      <c r="R136" s="27" t="s">
        <v>24</v>
      </c>
      <c r="S136" s="32" t="s">
        <v>183</v>
      </c>
      <c r="T136" s="27">
        <v>18815.11</v>
      </c>
      <c r="U136" s="27">
        <v>11.69623</v>
      </c>
      <c r="V136" s="27">
        <v>132</v>
      </c>
      <c r="W136" s="29">
        <v>39728.243344907409</v>
      </c>
    </row>
    <row r="137" spans="1:23" x14ac:dyDescent="0.2">
      <c r="A137" s="27" t="s">
        <v>187</v>
      </c>
      <c r="B137" s="27">
        <v>2.077E-2</v>
      </c>
      <c r="C137" s="27">
        <v>48.241410000000002</v>
      </c>
      <c r="D137" s="27">
        <v>5.2359999999999997E-2</v>
      </c>
      <c r="E137" s="27">
        <v>41.10848</v>
      </c>
      <c r="F137" s="27">
        <v>0</v>
      </c>
      <c r="G137" s="27">
        <v>0.23630999999999999</v>
      </c>
      <c r="H137" s="27">
        <v>2.8160000000000001E-2</v>
      </c>
      <c r="I137" s="27">
        <v>0.12806999999999999</v>
      </c>
      <c r="J137" s="27">
        <v>0.28414</v>
      </c>
      <c r="K137" s="27">
        <v>10.830439999999999</v>
      </c>
      <c r="L137" s="27">
        <v>0</v>
      </c>
      <c r="M137" s="27">
        <v>100.9301</v>
      </c>
      <c r="N137" s="27">
        <v>19872</v>
      </c>
      <c r="O137" s="27">
        <v>24274</v>
      </c>
      <c r="P137" s="27">
        <v>-104</v>
      </c>
      <c r="Q137" s="27" t="s">
        <v>24</v>
      </c>
      <c r="R137" s="27" t="s">
        <v>24</v>
      </c>
      <c r="S137" s="32" t="s">
        <v>183</v>
      </c>
      <c r="T137" s="27">
        <v>18818.54</v>
      </c>
      <c r="U137" s="27">
        <v>11.98123</v>
      </c>
      <c r="V137" s="27">
        <v>133</v>
      </c>
      <c r="W137" s="29">
        <v>39728.246377314812</v>
      </c>
    </row>
    <row r="138" spans="1:23" x14ac:dyDescent="0.2">
      <c r="A138" s="27" t="s">
        <v>188</v>
      </c>
      <c r="B138" s="27">
        <v>6.5720000000000001E-2</v>
      </c>
      <c r="C138" s="27">
        <v>38.758279999999999</v>
      </c>
      <c r="D138" s="27">
        <v>5.6789800000000001</v>
      </c>
      <c r="E138" s="27">
        <v>34.994909999999997</v>
      </c>
      <c r="F138" s="27">
        <v>0</v>
      </c>
      <c r="G138" s="27">
        <v>0.17313000000000001</v>
      </c>
      <c r="H138" s="27">
        <v>4.8599999999999997E-2</v>
      </c>
      <c r="I138" s="27">
        <v>3.0665800000000001</v>
      </c>
      <c r="J138" s="27">
        <v>0.28381000000000001</v>
      </c>
      <c r="K138" s="27">
        <v>15.6937</v>
      </c>
      <c r="L138" s="27">
        <v>2.307E-2</v>
      </c>
      <c r="M138" s="27">
        <v>98.786770000000004</v>
      </c>
      <c r="N138" s="27">
        <v>19791</v>
      </c>
      <c r="O138" s="27">
        <v>24246</v>
      </c>
      <c r="P138" s="27">
        <v>-104</v>
      </c>
      <c r="Q138" s="27" t="s">
        <v>24</v>
      </c>
      <c r="R138" s="27" t="s">
        <v>24</v>
      </c>
      <c r="S138" s="32" t="s">
        <v>189</v>
      </c>
      <c r="T138" s="27">
        <v>18765.16</v>
      </c>
      <c r="U138" s="27">
        <v>12.561859999999999</v>
      </c>
      <c r="V138" s="27">
        <v>134</v>
      </c>
      <c r="W138" s="29">
        <v>39728.249467592592</v>
      </c>
    </row>
    <row r="139" spans="1:23" x14ac:dyDescent="0.2">
      <c r="A139" s="27" t="s">
        <v>190</v>
      </c>
      <c r="B139" s="27">
        <v>1.409E-2</v>
      </c>
      <c r="C139" s="27">
        <v>49.033819999999999</v>
      </c>
      <c r="D139" s="27">
        <v>6.9629999999999997E-2</v>
      </c>
      <c r="E139" s="27">
        <v>41.453699999999998</v>
      </c>
      <c r="F139" s="27">
        <v>5.0400000000000002E-3</v>
      </c>
      <c r="G139" s="27">
        <v>0.26122000000000001</v>
      </c>
      <c r="H139" s="27">
        <v>3.4110000000000001E-2</v>
      </c>
      <c r="I139" s="27">
        <v>0.11369</v>
      </c>
      <c r="J139" s="27">
        <v>0.30732999999999999</v>
      </c>
      <c r="K139" s="27">
        <v>9.5339299999999998</v>
      </c>
      <c r="L139" s="27">
        <v>0</v>
      </c>
      <c r="M139" s="27">
        <v>100.8266</v>
      </c>
      <c r="N139" s="27">
        <v>19788</v>
      </c>
      <c r="O139" s="27">
        <v>24236.3</v>
      </c>
      <c r="P139" s="27">
        <v>-104</v>
      </c>
      <c r="Q139" s="27" t="s">
        <v>24</v>
      </c>
      <c r="R139" s="27" t="s">
        <v>24</v>
      </c>
      <c r="S139" s="32" t="s">
        <v>189</v>
      </c>
      <c r="T139" s="27">
        <v>18755.05</v>
      </c>
      <c r="U139" s="27">
        <v>11.82366</v>
      </c>
      <c r="V139" s="27">
        <v>135</v>
      </c>
      <c r="W139" s="29">
        <v>39728.252696759257</v>
      </c>
    </row>
    <row r="140" spans="1:23" x14ac:dyDescent="0.2">
      <c r="A140" s="27" t="s">
        <v>191</v>
      </c>
      <c r="B140" s="27">
        <v>0</v>
      </c>
      <c r="C140" s="27">
        <v>48.554470000000002</v>
      </c>
      <c r="D140" s="27">
        <v>5.7389999999999997E-2</v>
      </c>
      <c r="E140" s="27">
        <v>41.452959999999997</v>
      </c>
      <c r="F140" s="27">
        <v>0</v>
      </c>
      <c r="G140" s="27">
        <v>0.22777</v>
      </c>
      <c r="H140" s="27">
        <v>2.222E-2</v>
      </c>
      <c r="I140" s="27">
        <v>0.13644999999999999</v>
      </c>
      <c r="J140" s="27">
        <v>0.37531999999999999</v>
      </c>
      <c r="K140" s="27">
        <v>10.166119999999999</v>
      </c>
      <c r="L140" s="27">
        <v>0</v>
      </c>
      <c r="M140" s="27">
        <v>100.9927</v>
      </c>
      <c r="N140" s="27">
        <v>19785</v>
      </c>
      <c r="O140" s="27">
        <v>24226.7</v>
      </c>
      <c r="P140" s="27">
        <v>-104</v>
      </c>
      <c r="Q140" s="27" t="s">
        <v>24</v>
      </c>
      <c r="R140" s="27" t="s">
        <v>24</v>
      </c>
      <c r="S140" s="32" t="s">
        <v>189</v>
      </c>
      <c r="T140" s="27">
        <v>18744.93</v>
      </c>
      <c r="U140" s="27">
        <v>11.92029</v>
      </c>
      <c r="V140" s="27">
        <v>136</v>
      </c>
      <c r="W140" s="29">
        <v>39728.255740740744</v>
      </c>
    </row>
    <row r="141" spans="1:23" x14ac:dyDescent="0.2">
      <c r="A141" s="27" t="s">
        <v>192</v>
      </c>
      <c r="B141" s="27">
        <v>2.33E-3</v>
      </c>
      <c r="C141" s="27">
        <v>48.03445</v>
      </c>
      <c r="D141" s="27">
        <v>4.9869999999999998E-2</v>
      </c>
      <c r="E141" s="27">
        <v>41.177610000000001</v>
      </c>
      <c r="F141" s="27">
        <v>5.0299999999999997E-3</v>
      </c>
      <c r="G141" s="27">
        <v>0.21461</v>
      </c>
      <c r="H141" s="27">
        <v>2.3390000000000001E-2</v>
      </c>
      <c r="I141" s="27">
        <v>0.1275</v>
      </c>
      <c r="J141" s="27">
        <v>0.39394000000000001</v>
      </c>
      <c r="K141" s="27">
        <v>10.927759999999999</v>
      </c>
      <c r="L141" s="27">
        <v>3.3210000000000003E-2</v>
      </c>
      <c r="M141" s="27">
        <v>100.9897</v>
      </c>
      <c r="N141" s="27">
        <v>19782</v>
      </c>
      <c r="O141" s="27">
        <v>24217</v>
      </c>
      <c r="P141" s="27">
        <v>-104</v>
      </c>
      <c r="Q141" s="27" t="s">
        <v>24</v>
      </c>
      <c r="R141" s="27" t="s">
        <v>24</v>
      </c>
      <c r="S141" s="32" t="s">
        <v>189</v>
      </c>
      <c r="T141" s="27">
        <v>18734.82</v>
      </c>
      <c r="U141" s="27">
        <v>12.01487</v>
      </c>
      <c r="V141" s="27">
        <v>137</v>
      </c>
      <c r="W141" s="29">
        <v>39728.25880787037</v>
      </c>
    </row>
    <row r="142" spans="1:23" x14ac:dyDescent="0.2">
      <c r="A142" s="27" t="s">
        <v>193</v>
      </c>
      <c r="B142" s="27">
        <v>1.48E-3</v>
      </c>
      <c r="C142" s="27">
        <v>46.55838</v>
      </c>
      <c r="D142" s="27">
        <v>6.7070000000000005E-2</v>
      </c>
      <c r="E142" s="27">
        <v>40.637990000000002</v>
      </c>
      <c r="F142" s="27">
        <v>0</v>
      </c>
      <c r="G142" s="27">
        <v>0.20033999999999999</v>
      </c>
      <c r="H142" s="27">
        <v>3.1600000000000003E-2</v>
      </c>
      <c r="I142" s="27">
        <v>0.13184999999999999</v>
      </c>
      <c r="J142" s="27">
        <v>0.37989000000000001</v>
      </c>
      <c r="K142" s="27">
        <v>13.16236</v>
      </c>
      <c r="L142" s="27">
        <v>1.9019999999999999E-2</v>
      </c>
      <c r="M142" s="27">
        <v>101.19</v>
      </c>
      <c r="N142" s="27">
        <v>19769</v>
      </c>
      <c r="O142" s="27">
        <v>24214</v>
      </c>
      <c r="P142" s="27">
        <v>-104</v>
      </c>
      <c r="Q142" s="27" t="s">
        <v>24</v>
      </c>
      <c r="R142" s="27" t="s">
        <v>24</v>
      </c>
      <c r="S142" s="32" t="s">
        <v>194</v>
      </c>
      <c r="T142" s="27">
        <v>18727.68</v>
      </c>
      <c r="U142" s="27">
        <v>12.287459999999999</v>
      </c>
      <c r="V142" s="27">
        <v>138</v>
      </c>
      <c r="W142" s="29">
        <v>39728.26190972222</v>
      </c>
    </row>
    <row r="143" spans="1:23" x14ac:dyDescent="0.2">
      <c r="A143" s="27" t="s">
        <v>195</v>
      </c>
      <c r="B143" s="27">
        <v>0</v>
      </c>
      <c r="C143" s="27">
        <v>37.253509999999999</v>
      </c>
      <c r="D143" s="27">
        <v>1.01766</v>
      </c>
      <c r="E143" s="27">
        <v>58.877609999999997</v>
      </c>
      <c r="F143" s="27">
        <v>0</v>
      </c>
      <c r="G143" s="27">
        <v>0.35655999999999999</v>
      </c>
      <c r="H143" s="27">
        <v>0.13886000000000001</v>
      </c>
      <c r="I143" s="27">
        <v>1.0250999999999999</v>
      </c>
      <c r="J143" s="27">
        <v>0.22972000000000001</v>
      </c>
      <c r="K143" s="27">
        <v>2.3613400000000002</v>
      </c>
      <c r="L143" s="27">
        <v>0</v>
      </c>
      <c r="M143" s="27">
        <v>101.2604</v>
      </c>
      <c r="N143" s="27">
        <v>19759</v>
      </c>
      <c r="O143" s="27">
        <v>24207.7</v>
      </c>
      <c r="P143" s="27">
        <v>-104</v>
      </c>
      <c r="Q143" s="27" t="s">
        <v>24</v>
      </c>
      <c r="R143" s="27" t="s">
        <v>24</v>
      </c>
      <c r="S143" s="32" t="s">
        <v>194</v>
      </c>
      <c r="T143" s="27">
        <v>18718.400000000001</v>
      </c>
      <c r="U143" s="27">
        <v>11.19036</v>
      </c>
      <c r="V143" s="27">
        <v>139</v>
      </c>
      <c r="W143" s="29">
        <v>39728.265162037038</v>
      </c>
    </row>
    <row r="144" spans="1:23" x14ac:dyDescent="0.2">
      <c r="A144" s="27" t="s">
        <v>196</v>
      </c>
      <c r="B144" s="27">
        <v>3.8999999999999998E-3</v>
      </c>
      <c r="C144" s="27">
        <v>36.990740000000002</v>
      </c>
      <c r="D144" s="27">
        <v>1.0045599999999999</v>
      </c>
      <c r="E144" s="27">
        <v>58.918109999999999</v>
      </c>
      <c r="F144" s="27">
        <v>2.4299999999999999E-3</v>
      </c>
      <c r="G144" s="27">
        <v>0.36924000000000001</v>
      </c>
      <c r="H144" s="27">
        <v>0.12384000000000001</v>
      </c>
      <c r="I144" s="27">
        <v>1.02993</v>
      </c>
      <c r="J144" s="27">
        <v>0.22975000000000001</v>
      </c>
      <c r="K144" s="27">
        <v>2.3385400000000001</v>
      </c>
      <c r="L144" s="27">
        <v>0</v>
      </c>
      <c r="M144" s="27">
        <v>101.011</v>
      </c>
      <c r="N144" s="27">
        <v>19749</v>
      </c>
      <c r="O144" s="27">
        <v>24201.3</v>
      </c>
      <c r="P144" s="27">
        <v>-104</v>
      </c>
      <c r="Q144" s="27" t="s">
        <v>24</v>
      </c>
      <c r="R144" s="27" t="s">
        <v>24</v>
      </c>
      <c r="S144" s="32" t="s">
        <v>194</v>
      </c>
      <c r="T144" s="27">
        <v>18709.12</v>
      </c>
      <c r="U144" s="27">
        <v>11.164680000000001</v>
      </c>
      <c r="V144" s="27">
        <v>140</v>
      </c>
      <c r="W144" s="29">
        <v>39728.268229166664</v>
      </c>
    </row>
    <row r="145" spans="1:23" x14ac:dyDescent="0.2">
      <c r="A145" s="27" t="s">
        <v>197</v>
      </c>
      <c r="B145" s="27">
        <v>0</v>
      </c>
      <c r="C145" s="27">
        <v>37.241210000000002</v>
      </c>
      <c r="D145" s="27">
        <v>0.95791999999999999</v>
      </c>
      <c r="E145" s="27">
        <v>59.085189999999997</v>
      </c>
      <c r="F145" s="27">
        <v>0</v>
      </c>
      <c r="G145" s="27">
        <v>0.37184</v>
      </c>
      <c r="H145" s="27">
        <v>0.12384000000000001</v>
      </c>
      <c r="I145" s="27">
        <v>1.0405599999999999</v>
      </c>
      <c r="J145" s="27">
        <v>0.24490999999999999</v>
      </c>
      <c r="K145" s="27">
        <v>2.4361299999999999</v>
      </c>
      <c r="L145" s="27">
        <v>1.6930000000000001E-2</v>
      </c>
      <c r="M145" s="27">
        <v>101.51860000000001</v>
      </c>
      <c r="N145" s="27">
        <v>19739</v>
      </c>
      <c r="O145" s="27">
        <v>24195</v>
      </c>
      <c r="P145" s="27">
        <v>-104</v>
      </c>
      <c r="Q145" s="27" t="s">
        <v>24</v>
      </c>
      <c r="R145" s="27" t="s">
        <v>24</v>
      </c>
      <c r="S145" s="32" t="s">
        <v>194</v>
      </c>
      <c r="T145" s="27">
        <v>18699.84</v>
      </c>
      <c r="U145" s="27">
        <v>11.23236</v>
      </c>
      <c r="V145" s="27">
        <v>141</v>
      </c>
      <c r="W145" s="29">
        <v>39728.271249999998</v>
      </c>
    </row>
    <row r="146" spans="1:23" x14ac:dyDescent="0.2">
      <c r="A146" s="27" t="s">
        <v>198</v>
      </c>
      <c r="B146" s="27">
        <v>2.3560000000000001E-2</v>
      </c>
      <c r="C146" s="27">
        <v>22.9101</v>
      </c>
      <c r="D146" s="27">
        <v>3.5798800000000002</v>
      </c>
      <c r="E146" s="27">
        <v>52.54074</v>
      </c>
      <c r="F146" s="27">
        <v>2.0320000000000001E-2</v>
      </c>
      <c r="G146" s="27">
        <v>16.916810000000002</v>
      </c>
      <c r="H146" s="27">
        <v>1.4314199999999999</v>
      </c>
      <c r="I146" s="27">
        <v>0.56457999999999997</v>
      </c>
      <c r="J146" s="27">
        <v>7.9719999999999999E-2</v>
      </c>
      <c r="K146" s="27">
        <v>2.58209</v>
      </c>
      <c r="L146" s="27">
        <v>0.10051</v>
      </c>
      <c r="M146" s="27">
        <v>100.7497</v>
      </c>
      <c r="N146" s="27">
        <v>8229</v>
      </c>
      <c r="O146" s="27">
        <v>25810</v>
      </c>
      <c r="P146" s="27">
        <v>-85</v>
      </c>
      <c r="Q146" s="27" t="s">
        <v>24</v>
      </c>
      <c r="R146" s="27" t="s">
        <v>24</v>
      </c>
      <c r="S146" s="32" t="s">
        <v>199</v>
      </c>
      <c r="T146" s="27">
        <v>19996.32</v>
      </c>
      <c r="U146" s="27">
        <v>12.20359</v>
      </c>
      <c r="V146" s="27">
        <v>142</v>
      </c>
      <c r="W146" s="29">
        <v>39728.274375000001</v>
      </c>
    </row>
    <row r="147" spans="1:23" x14ac:dyDescent="0.2">
      <c r="A147" s="27" t="s">
        <v>200</v>
      </c>
      <c r="B147" s="27">
        <v>3.3939999999999998E-2</v>
      </c>
      <c r="C147" s="27">
        <v>36.196060000000003</v>
      </c>
      <c r="D147" s="27">
        <v>1.49675</v>
      </c>
      <c r="E147" s="27">
        <v>57.465580000000003</v>
      </c>
      <c r="F147" s="27">
        <v>1.934E-2</v>
      </c>
      <c r="G147" s="27">
        <v>2.88293</v>
      </c>
      <c r="H147" s="27">
        <v>0.4451</v>
      </c>
      <c r="I147" s="27">
        <v>0.64165000000000005</v>
      </c>
      <c r="J147" s="27">
        <v>8.4640000000000007E-2</v>
      </c>
      <c r="K147" s="27">
        <v>1.9675199999999999</v>
      </c>
      <c r="L147" s="27">
        <v>6.6869999999999999E-2</v>
      </c>
      <c r="M147" s="27">
        <v>101.3004</v>
      </c>
      <c r="N147" s="27">
        <v>8223.7000000000007</v>
      </c>
      <c r="O147" s="27">
        <v>25808.7</v>
      </c>
      <c r="P147" s="27">
        <v>-85</v>
      </c>
      <c r="Q147" s="27" t="s">
        <v>24</v>
      </c>
      <c r="R147" s="27" t="s">
        <v>24</v>
      </c>
      <c r="S147" s="32" t="s">
        <v>199</v>
      </c>
      <c r="T147" s="27">
        <v>19996.46</v>
      </c>
      <c r="U147" s="27">
        <v>11.282690000000001</v>
      </c>
      <c r="V147" s="27">
        <v>143</v>
      </c>
      <c r="W147" s="29">
        <v>39728.277557870373</v>
      </c>
    </row>
    <row r="148" spans="1:23" x14ac:dyDescent="0.2">
      <c r="A148" s="27" t="s">
        <v>201</v>
      </c>
      <c r="B148" s="27">
        <v>2.2100000000000002E-2</v>
      </c>
      <c r="C148" s="27">
        <v>23.885110000000001</v>
      </c>
      <c r="D148" s="27">
        <v>3.0439799999999999</v>
      </c>
      <c r="E148" s="27">
        <v>54.2072</v>
      </c>
      <c r="F148" s="27">
        <v>9.3600000000000003E-3</v>
      </c>
      <c r="G148" s="27">
        <v>17.248270000000002</v>
      </c>
      <c r="H148" s="27">
        <v>1.39768</v>
      </c>
      <c r="I148" s="27">
        <v>0.58350999999999997</v>
      </c>
      <c r="J148" s="27">
        <v>6.5240000000000006E-2</v>
      </c>
      <c r="K148" s="27">
        <v>1.1911799999999999</v>
      </c>
      <c r="L148" s="27">
        <v>3.7379999999999997E-2</v>
      </c>
      <c r="M148" s="27">
        <v>101.691</v>
      </c>
      <c r="N148" s="27">
        <v>8218.2999999999993</v>
      </c>
      <c r="O148" s="27">
        <v>25807.3</v>
      </c>
      <c r="P148" s="27">
        <v>-85</v>
      </c>
      <c r="Q148" s="27" t="s">
        <v>24</v>
      </c>
      <c r="R148" s="27" t="s">
        <v>24</v>
      </c>
      <c r="S148" s="32" t="s">
        <v>199</v>
      </c>
      <c r="T148" s="27">
        <v>19996.599999999999</v>
      </c>
      <c r="U148" s="27">
        <v>12.15516</v>
      </c>
      <c r="V148" s="27">
        <v>144</v>
      </c>
      <c r="W148" s="29">
        <v>39728.28056712963</v>
      </c>
    </row>
    <row r="149" spans="1:23" x14ac:dyDescent="0.2">
      <c r="A149" s="27" t="s">
        <v>202</v>
      </c>
      <c r="B149" s="27">
        <v>1.1310000000000001E-2</v>
      </c>
      <c r="C149" s="27">
        <v>36.546349999999997</v>
      </c>
      <c r="D149" s="27">
        <v>1.16499</v>
      </c>
      <c r="E149" s="27">
        <v>58.301279999999998</v>
      </c>
      <c r="F149" s="27">
        <v>4.3600000000000002E-3</v>
      </c>
      <c r="G149" s="27">
        <v>2.3185099999999998</v>
      </c>
      <c r="H149" s="27">
        <v>0.41003000000000001</v>
      </c>
      <c r="I149" s="27">
        <v>0.65442</v>
      </c>
      <c r="J149" s="27">
        <v>0.10883</v>
      </c>
      <c r="K149" s="27">
        <v>1.67221</v>
      </c>
      <c r="L149" s="27">
        <v>2.8469999999999999E-2</v>
      </c>
      <c r="M149" s="27">
        <v>101.22069999999999</v>
      </c>
      <c r="N149" s="27">
        <v>8213</v>
      </c>
      <c r="O149" s="27">
        <v>25806</v>
      </c>
      <c r="P149" s="27">
        <v>-85</v>
      </c>
      <c r="Q149" s="27" t="s">
        <v>24</v>
      </c>
      <c r="R149" s="27" t="s">
        <v>24</v>
      </c>
      <c r="S149" s="32" t="s">
        <v>199</v>
      </c>
      <c r="T149" s="27">
        <v>19996.75</v>
      </c>
      <c r="U149" s="27">
        <v>11.203440000000001</v>
      </c>
      <c r="V149" s="27">
        <v>145</v>
      </c>
      <c r="W149" s="29">
        <v>39728.283564814818</v>
      </c>
    </row>
    <row r="150" spans="1:23" x14ac:dyDescent="0.2">
      <c r="A150" s="27" t="s">
        <v>203</v>
      </c>
      <c r="B150" s="27">
        <v>9.2899999999999996E-3</v>
      </c>
      <c r="C150" s="27">
        <v>55.029040000000002</v>
      </c>
      <c r="D150" s="27">
        <v>0</v>
      </c>
      <c r="E150" s="27">
        <v>42.850050000000003</v>
      </c>
      <c r="F150" s="27">
        <v>6.0200000000000002E-3</v>
      </c>
      <c r="G150" s="27">
        <v>0.25208000000000003</v>
      </c>
      <c r="H150" s="27">
        <v>5.0430000000000003E-2</v>
      </c>
      <c r="I150" s="27">
        <v>3.687E-2</v>
      </c>
      <c r="J150" s="27">
        <v>0.10525</v>
      </c>
      <c r="K150" s="27">
        <v>3.0197500000000002</v>
      </c>
      <c r="L150" s="27">
        <v>1.567E-2</v>
      </c>
      <c r="M150" s="27">
        <v>101.3745</v>
      </c>
      <c r="N150" s="27">
        <v>8330</v>
      </c>
      <c r="O150" s="27">
        <v>25851</v>
      </c>
      <c r="P150" s="27">
        <v>-85</v>
      </c>
      <c r="Q150" s="27" t="s">
        <v>24</v>
      </c>
      <c r="R150" s="27" t="s">
        <v>24</v>
      </c>
      <c r="S150" s="32" t="s">
        <v>204</v>
      </c>
      <c r="T150" s="27">
        <v>20009.13</v>
      </c>
      <c r="U150" s="27">
        <v>11.108510000000001</v>
      </c>
      <c r="V150" s="27">
        <v>146</v>
      </c>
      <c r="W150" s="29">
        <v>39728.286643518521</v>
      </c>
    </row>
    <row r="151" spans="1:23" x14ac:dyDescent="0.2">
      <c r="A151" s="27" t="s">
        <v>205</v>
      </c>
      <c r="B151" s="27">
        <v>1.357E-2</v>
      </c>
      <c r="C151" s="27">
        <v>54.40354</v>
      </c>
      <c r="D151" s="27">
        <v>5.3800000000000002E-3</v>
      </c>
      <c r="E151" s="27">
        <v>42.693640000000002</v>
      </c>
      <c r="F151" s="27">
        <v>9.8700000000000003E-3</v>
      </c>
      <c r="G151" s="27">
        <v>0.20679</v>
      </c>
      <c r="H151" s="27">
        <v>4.8219999999999999E-2</v>
      </c>
      <c r="I151" s="27">
        <v>5.4019999999999999E-2</v>
      </c>
      <c r="J151" s="27">
        <v>0.1173</v>
      </c>
      <c r="K151" s="27">
        <v>3.4457599999999999</v>
      </c>
      <c r="L151" s="27">
        <v>4.1259999999999998E-2</v>
      </c>
      <c r="M151" s="27">
        <v>101.0394</v>
      </c>
      <c r="N151" s="27">
        <v>8325.7000000000007</v>
      </c>
      <c r="O151" s="27">
        <v>25850.7</v>
      </c>
      <c r="P151" s="27">
        <v>-85</v>
      </c>
      <c r="Q151" s="27" t="s">
        <v>24</v>
      </c>
      <c r="R151" s="27" t="s">
        <v>24</v>
      </c>
      <c r="S151" s="32" t="s">
        <v>204</v>
      </c>
      <c r="T151" s="27">
        <v>20009.939999999999</v>
      </c>
      <c r="U151" s="27">
        <v>11.125870000000001</v>
      </c>
      <c r="V151" s="27">
        <v>147</v>
      </c>
      <c r="W151" s="29">
        <v>39728.289849537039</v>
      </c>
    </row>
    <row r="152" spans="1:23" x14ac:dyDescent="0.2">
      <c r="A152" s="27" t="s">
        <v>206</v>
      </c>
      <c r="B152" s="27">
        <v>2.3089999999999999E-2</v>
      </c>
      <c r="C152" s="27">
        <v>54.278109999999998</v>
      </c>
      <c r="D152" s="27">
        <v>5.0200000000000002E-3</v>
      </c>
      <c r="E152" s="27">
        <v>42.673900000000003</v>
      </c>
      <c r="F152" s="27">
        <v>0</v>
      </c>
      <c r="G152" s="27">
        <v>0.20854</v>
      </c>
      <c r="H152" s="27">
        <v>8.0759999999999998E-2</v>
      </c>
      <c r="I152" s="27">
        <v>4.3659999999999997E-2</v>
      </c>
      <c r="J152" s="27">
        <v>8.3169999999999994E-2</v>
      </c>
      <c r="K152" s="27">
        <v>4.0294600000000003</v>
      </c>
      <c r="L152" s="27">
        <v>3.1309999999999998E-2</v>
      </c>
      <c r="M152" s="27">
        <v>101.45699999999999</v>
      </c>
      <c r="N152" s="27">
        <v>8321.2999999999993</v>
      </c>
      <c r="O152" s="27">
        <v>25850.3</v>
      </c>
      <c r="P152" s="27">
        <v>-85</v>
      </c>
      <c r="Q152" s="27" t="s">
        <v>24</v>
      </c>
      <c r="R152" s="27" t="s">
        <v>24</v>
      </c>
      <c r="S152" s="32" t="s">
        <v>204</v>
      </c>
      <c r="T152" s="27">
        <v>20010.759999999998</v>
      </c>
      <c r="U152" s="27">
        <v>11.23109</v>
      </c>
      <c r="V152" s="27">
        <v>148</v>
      </c>
      <c r="W152" s="29">
        <v>39728.292858796296</v>
      </c>
    </row>
    <row r="153" spans="1:23" x14ac:dyDescent="0.2">
      <c r="A153" s="27" t="s">
        <v>207</v>
      </c>
      <c r="B153" s="27">
        <v>1.1270000000000001E-2</v>
      </c>
      <c r="C153" s="27">
        <v>53.167230000000004</v>
      </c>
      <c r="D153" s="27">
        <v>9.7999999999999997E-3</v>
      </c>
      <c r="E153" s="27">
        <v>42.472969999999997</v>
      </c>
      <c r="F153" s="27">
        <v>9.6000000000000002E-4</v>
      </c>
      <c r="G153" s="27">
        <v>0.21310000000000001</v>
      </c>
      <c r="H153" s="27">
        <v>7.1249999999999994E-2</v>
      </c>
      <c r="I153" s="27">
        <v>4.369E-2</v>
      </c>
      <c r="J153" s="27">
        <v>0.13372999999999999</v>
      </c>
      <c r="K153" s="27">
        <v>4.7780199999999997</v>
      </c>
      <c r="L153" s="27">
        <v>4.4639999999999999E-2</v>
      </c>
      <c r="M153" s="27">
        <v>100.94670000000001</v>
      </c>
      <c r="N153" s="27">
        <v>8317</v>
      </c>
      <c r="O153" s="27">
        <v>25850</v>
      </c>
      <c r="P153" s="27">
        <v>-85</v>
      </c>
      <c r="Q153" s="27" t="s">
        <v>24</v>
      </c>
      <c r="R153" s="27" t="s">
        <v>24</v>
      </c>
      <c r="S153" s="32" t="s">
        <v>204</v>
      </c>
      <c r="T153" s="27">
        <v>20011.57</v>
      </c>
      <c r="U153" s="27">
        <v>11.27214</v>
      </c>
      <c r="V153" s="27">
        <v>149</v>
      </c>
      <c r="W153" s="29">
        <v>39728.29587962963</v>
      </c>
    </row>
    <row r="154" spans="1:23" x14ac:dyDescent="0.2">
      <c r="A154" s="27" t="s">
        <v>208</v>
      </c>
      <c r="B154" s="27">
        <v>1.325E-2</v>
      </c>
      <c r="C154" s="27">
        <v>23.061399999999999</v>
      </c>
      <c r="D154" s="27">
        <v>3.02955</v>
      </c>
      <c r="E154" s="27">
        <v>54.345700000000001</v>
      </c>
      <c r="F154" s="27">
        <v>6.0699999999999999E-3</v>
      </c>
      <c r="G154" s="27">
        <v>17.640730000000001</v>
      </c>
      <c r="H154" s="27">
        <v>1.4729300000000001</v>
      </c>
      <c r="I154" s="27">
        <v>0.60416000000000003</v>
      </c>
      <c r="J154" s="27">
        <v>9.1340000000000005E-2</v>
      </c>
      <c r="K154" s="27">
        <v>0.78013999999999994</v>
      </c>
      <c r="L154" s="27">
        <v>3.4199999999999999E-3</v>
      </c>
      <c r="M154" s="27">
        <v>101.0487</v>
      </c>
      <c r="N154" s="27">
        <v>8223</v>
      </c>
      <c r="O154" s="27">
        <v>25813</v>
      </c>
      <c r="P154" s="27">
        <v>-85</v>
      </c>
      <c r="Q154" s="27" t="s">
        <v>24</v>
      </c>
      <c r="R154" s="27" t="s">
        <v>24</v>
      </c>
      <c r="S154" s="32" t="s">
        <v>209</v>
      </c>
      <c r="T154" s="27">
        <v>20000.810000000001</v>
      </c>
      <c r="U154" s="27">
        <v>12.069739999999999</v>
      </c>
      <c r="V154" s="27">
        <v>150</v>
      </c>
      <c r="W154" s="29">
        <v>39728.29892361111</v>
      </c>
    </row>
    <row r="155" spans="1:23" x14ac:dyDescent="0.2">
      <c r="A155" s="27" t="s">
        <v>210</v>
      </c>
      <c r="B155" s="27">
        <v>1.6639999999999999E-2</v>
      </c>
      <c r="C155" s="27">
        <v>22.474799999999998</v>
      </c>
      <c r="D155" s="27">
        <v>3.2990900000000001</v>
      </c>
      <c r="E155" s="27">
        <v>53.66798</v>
      </c>
      <c r="F155" s="27">
        <v>0</v>
      </c>
      <c r="G155" s="27">
        <v>17.841000000000001</v>
      </c>
      <c r="H155" s="27">
        <v>1.4897199999999999</v>
      </c>
      <c r="I155" s="27">
        <v>0.62244999999999995</v>
      </c>
      <c r="J155" s="27">
        <v>0.10557999999999999</v>
      </c>
      <c r="K155" s="27">
        <v>1.7420500000000001</v>
      </c>
      <c r="L155" s="27">
        <v>5.8889999999999998E-2</v>
      </c>
      <c r="M155" s="27">
        <v>101.3182</v>
      </c>
      <c r="N155" s="27">
        <v>8218</v>
      </c>
      <c r="O155" s="27">
        <v>25813</v>
      </c>
      <c r="P155" s="27">
        <v>-85</v>
      </c>
      <c r="Q155" s="27" t="s">
        <v>24</v>
      </c>
      <c r="R155" s="27" t="s">
        <v>24</v>
      </c>
      <c r="S155" s="32" t="s">
        <v>209</v>
      </c>
      <c r="T155" s="27">
        <v>20002.150000000001</v>
      </c>
      <c r="U155" s="27">
        <v>12.23048</v>
      </c>
      <c r="V155" s="27">
        <v>151</v>
      </c>
      <c r="W155" s="29">
        <v>39728.302152777775</v>
      </c>
    </row>
    <row r="156" spans="1:23" x14ac:dyDescent="0.2">
      <c r="A156" s="27" t="s">
        <v>211</v>
      </c>
      <c r="B156" s="27">
        <v>2.5409999999999999E-2</v>
      </c>
      <c r="C156" s="27">
        <v>22.29278</v>
      </c>
      <c r="D156" s="27">
        <v>3.3347899999999999</v>
      </c>
      <c r="E156" s="27">
        <v>53.07629</v>
      </c>
      <c r="F156" s="27">
        <v>0</v>
      </c>
      <c r="G156" s="27">
        <v>17.207789999999999</v>
      </c>
      <c r="H156" s="27">
        <v>1.61046</v>
      </c>
      <c r="I156" s="27">
        <v>0.61938000000000004</v>
      </c>
      <c r="J156" s="27">
        <v>8.763E-2</v>
      </c>
      <c r="K156" s="27">
        <v>2.34015</v>
      </c>
      <c r="L156" s="27">
        <v>4.292E-2</v>
      </c>
      <c r="M156" s="27">
        <v>100.63760000000001</v>
      </c>
      <c r="N156" s="27">
        <v>8213</v>
      </c>
      <c r="O156" s="27">
        <v>25813</v>
      </c>
      <c r="P156" s="27">
        <v>-85</v>
      </c>
      <c r="Q156" s="27" t="s">
        <v>24</v>
      </c>
      <c r="R156" s="27" t="s">
        <v>24</v>
      </c>
      <c r="S156" s="32" t="s">
        <v>209</v>
      </c>
      <c r="T156" s="27">
        <v>20003.490000000002</v>
      </c>
      <c r="U156" s="27">
        <v>12.189539999999999</v>
      </c>
      <c r="V156" s="27">
        <v>152</v>
      </c>
      <c r="W156" s="29">
        <v>39728.305162037039</v>
      </c>
    </row>
    <row r="157" spans="1:23" x14ac:dyDescent="0.2">
      <c r="A157" s="27" t="s">
        <v>212</v>
      </c>
      <c r="B157" s="27">
        <v>2.7200000000000002E-3</v>
      </c>
      <c r="C157" s="27">
        <v>32.046840000000003</v>
      </c>
      <c r="D157" s="27">
        <v>2.0786500000000001</v>
      </c>
      <c r="E157" s="27">
        <v>57.290939999999999</v>
      </c>
      <c r="F157" s="27">
        <v>2.15E-3</v>
      </c>
      <c r="G157" s="27">
        <v>6.62643</v>
      </c>
      <c r="H157" s="27">
        <v>0.87161</v>
      </c>
      <c r="I157" s="27">
        <v>0.82091999999999998</v>
      </c>
      <c r="J157" s="27">
        <v>0.14538000000000001</v>
      </c>
      <c r="K157" s="27">
        <v>1.1756899999999999</v>
      </c>
      <c r="L157" s="27">
        <v>5.8560000000000001E-2</v>
      </c>
      <c r="M157" s="27">
        <v>101.1199</v>
      </c>
      <c r="N157" s="27">
        <v>8208</v>
      </c>
      <c r="O157" s="27">
        <v>25813</v>
      </c>
      <c r="P157" s="27">
        <v>-85</v>
      </c>
      <c r="Q157" s="27" t="s">
        <v>24</v>
      </c>
      <c r="R157" s="27" t="s">
        <v>24</v>
      </c>
      <c r="S157" s="32" t="s">
        <v>209</v>
      </c>
      <c r="T157" s="27">
        <v>20004.830000000002</v>
      </c>
      <c r="U157" s="27">
        <v>11.448790000000001</v>
      </c>
      <c r="V157" s="27">
        <v>153</v>
      </c>
      <c r="W157" s="29">
        <v>39728.308182870373</v>
      </c>
    </row>
    <row r="158" spans="1:23" x14ac:dyDescent="0.2">
      <c r="A158" s="27" t="s">
        <v>213</v>
      </c>
      <c r="B158" s="27">
        <v>1.2829999999999999E-2</v>
      </c>
      <c r="C158" s="27">
        <v>31.604340000000001</v>
      </c>
      <c r="D158" s="27">
        <v>2.2749299999999999</v>
      </c>
      <c r="E158" s="27">
        <v>55.834110000000003</v>
      </c>
      <c r="F158" s="27">
        <v>0</v>
      </c>
      <c r="G158" s="27">
        <v>6.8032700000000004</v>
      </c>
      <c r="H158" s="27">
        <v>1.0859399999999999</v>
      </c>
      <c r="I158" s="27">
        <v>1.5683199999999999</v>
      </c>
      <c r="J158" s="27">
        <v>0.14176</v>
      </c>
      <c r="K158" s="27">
        <v>1.9381900000000001</v>
      </c>
      <c r="L158" s="27">
        <v>1.6049999999999998E-2</v>
      </c>
      <c r="M158" s="27">
        <v>101.27970000000001</v>
      </c>
      <c r="N158" s="27">
        <v>8203</v>
      </c>
      <c r="O158" s="27">
        <v>25813</v>
      </c>
      <c r="P158" s="27">
        <v>-85</v>
      </c>
      <c r="Q158" s="27" t="s">
        <v>24</v>
      </c>
      <c r="R158" s="27" t="s">
        <v>24</v>
      </c>
      <c r="S158" s="32" t="s">
        <v>209</v>
      </c>
      <c r="T158" s="27">
        <v>20006.169999999998</v>
      </c>
      <c r="U158" s="27">
        <v>11.628740000000001</v>
      </c>
      <c r="V158" s="27">
        <v>154</v>
      </c>
      <c r="W158" s="29">
        <v>39728.311168981483</v>
      </c>
    </row>
    <row r="159" spans="1:23" x14ac:dyDescent="0.2">
      <c r="A159" s="27" t="s">
        <v>214</v>
      </c>
      <c r="B159" s="27">
        <v>1.644E-2</v>
      </c>
      <c r="C159" s="27">
        <v>54.248069999999998</v>
      </c>
      <c r="D159" s="27">
        <v>8.4899999999999993E-3</v>
      </c>
      <c r="E159" s="27">
        <v>42.576970000000003</v>
      </c>
      <c r="F159" s="27">
        <v>4.5599999999999998E-3</v>
      </c>
      <c r="G159" s="27">
        <v>0.21615000000000001</v>
      </c>
      <c r="H159" s="27">
        <v>3.1329999999999997E-2</v>
      </c>
      <c r="I159" s="27">
        <v>5.4280000000000002E-2</v>
      </c>
      <c r="J159" s="27">
        <v>0.10581</v>
      </c>
      <c r="K159" s="27">
        <v>3.71767</v>
      </c>
      <c r="L159" s="27">
        <v>4.5019999999999998E-2</v>
      </c>
      <c r="M159" s="27">
        <v>101.0248</v>
      </c>
      <c r="N159" s="27">
        <v>8410</v>
      </c>
      <c r="O159" s="27">
        <v>26307</v>
      </c>
      <c r="P159" s="27">
        <v>-85</v>
      </c>
      <c r="Q159" s="27" t="s">
        <v>24</v>
      </c>
      <c r="R159" s="27" t="s">
        <v>24</v>
      </c>
      <c r="S159" s="32" t="s">
        <v>215</v>
      </c>
      <c r="T159" s="27">
        <v>20429.18</v>
      </c>
      <c r="U159" s="27">
        <v>11.153890000000001</v>
      </c>
      <c r="V159" s="27">
        <v>155</v>
      </c>
      <c r="W159" s="29">
        <v>39728.31422453704</v>
      </c>
    </row>
    <row r="160" spans="1:23" x14ac:dyDescent="0.2">
      <c r="A160" s="27" t="s">
        <v>216</v>
      </c>
      <c r="B160" s="27">
        <v>6.6600000000000001E-3</v>
      </c>
      <c r="C160" s="27">
        <v>53.965029999999999</v>
      </c>
      <c r="D160" s="27">
        <v>7.7999999999999996E-3</v>
      </c>
      <c r="E160" s="27">
        <v>42.660699999999999</v>
      </c>
      <c r="F160" s="27">
        <v>2.4000000000000001E-4</v>
      </c>
      <c r="G160" s="27">
        <v>0.21739</v>
      </c>
      <c r="H160" s="27">
        <v>4.8649999999999999E-2</v>
      </c>
      <c r="I160" s="27">
        <v>6.4740000000000006E-2</v>
      </c>
      <c r="J160" s="27">
        <v>0.10254000000000001</v>
      </c>
      <c r="K160" s="27">
        <v>3.1965599999999998</v>
      </c>
      <c r="L160" s="27">
        <v>2.214E-2</v>
      </c>
      <c r="M160" s="27">
        <v>100.2925</v>
      </c>
      <c r="N160" s="27">
        <v>8415.5</v>
      </c>
      <c r="O160" s="27">
        <v>26307</v>
      </c>
      <c r="P160" s="27">
        <v>-85</v>
      </c>
      <c r="Q160" s="27" t="s">
        <v>24</v>
      </c>
      <c r="R160" s="27" t="s">
        <v>24</v>
      </c>
      <c r="S160" s="32" t="s">
        <v>215</v>
      </c>
      <c r="T160" s="27">
        <v>20427.79</v>
      </c>
      <c r="U160" s="27">
        <v>11.01596</v>
      </c>
      <c r="V160" s="27">
        <v>156</v>
      </c>
      <c r="W160" s="29">
        <v>39728.317407407405</v>
      </c>
    </row>
    <row r="161" spans="1:23" x14ac:dyDescent="0.2">
      <c r="A161" s="27" t="s">
        <v>217</v>
      </c>
      <c r="B161" s="27">
        <v>1.7000000000000001E-4</v>
      </c>
      <c r="C161" s="27">
        <v>54.055860000000003</v>
      </c>
      <c r="D161" s="27">
        <v>1.2540000000000001E-2</v>
      </c>
      <c r="E161" s="27">
        <v>42.859180000000002</v>
      </c>
      <c r="F161" s="27">
        <v>8.6599999999999993E-3</v>
      </c>
      <c r="G161" s="27">
        <v>0.22542999999999999</v>
      </c>
      <c r="H161" s="27">
        <v>5.7290000000000001E-2</v>
      </c>
      <c r="I161" s="27">
        <v>4.8619999999999997E-2</v>
      </c>
      <c r="J161" s="27">
        <v>0.10019</v>
      </c>
      <c r="K161" s="27">
        <v>3.16873</v>
      </c>
      <c r="L161" s="27">
        <v>2.8639999999999999E-2</v>
      </c>
      <c r="M161" s="27">
        <v>100.56529999999999</v>
      </c>
      <c r="N161" s="27">
        <v>8421</v>
      </c>
      <c r="O161" s="27">
        <v>26307</v>
      </c>
      <c r="P161" s="27">
        <v>-85</v>
      </c>
      <c r="Q161" s="27" t="s">
        <v>24</v>
      </c>
      <c r="R161" s="27" t="s">
        <v>24</v>
      </c>
      <c r="S161" s="32" t="s">
        <v>215</v>
      </c>
      <c r="T161" s="27">
        <v>20426.400000000001</v>
      </c>
      <c r="U161" s="27">
        <v>11.042759999999999</v>
      </c>
      <c r="V161" s="27">
        <v>157</v>
      </c>
      <c r="W161" s="29">
        <v>39728.320416666669</v>
      </c>
    </row>
    <row r="162" spans="1:23" x14ac:dyDescent="0.2">
      <c r="A162" s="27" t="s">
        <v>218</v>
      </c>
      <c r="B162" s="27">
        <v>0</v>
      </c>
      <c r="C162" s="27">
        <v>54.560040000000001</v>
      </c>
      <c r="D162" s="27">
        <v>0</v>
      </c>
      <c r="E162" s="27">
        <v>42.873890000000003</v>
      </c>
      <c r="F162" s="27">
        <v>0</v>
      </c>
      <c r="G162" s="27">
        <v>0.20849999999999999</v>
      </c>
      <c r="H162" s="27">
        <v>6.1830000000000003E-2</v>
      </c>
      <c r="I162" s="27">
        <v>3.9669999999999997E-2</v>
      </c>
      <c r="J162" s="27">
        <v>9.5500000000000002E-2</v>
      </c>
      <c r="K162" s="27">
        <v>3.2025299999999999</v>
      </c>
      <c r="L162" s="27">
        <v>4.7350000000000003E-2</v>
      </c>
      <c r="M162" s="27">
        <v>101.08929999999999</v>
      </c>
      <c r="N162" s="27">
        <v>8426.5</v>
      </c>
      <c r="O162" s="27">
        <v>26307</v>
      </c>
      <c r="P162" s="27">
        <v>-85</v>
      </c>
      <c r="Q162" s="27" t="s">
        <v>24</v>
      </c>
      <c r="R162" s="27" t="s">
        <v>24</v>
      </c>
      <c r="S162" s="32" t="s">
        <v>215</v>
      </c>
      <c r="T162" s="27">
        <v>20425.02</v>
      </c>
      <c r="U162" s="27">
        <v>11.09756</v>
      </c>
      <c r="V162" s="27">
        <v>158</v>
      </c>
      <c r="W162" s="29">
        <v>39728.323449074072</v>
      </c>
    </row>
    <row r="163" spans="1:23" x14ac:dyDescent="0.2">
      <c r="A163" s="27" t="s">
        <v>219</v>
      </c>
      <c r="B163" s="27">
        <v>7.26E-3</v>
      </c>
      <c r="C163" s="27">
        <v>53.790489999999998</v>
      </c>
      <c r="D163" s="27">
        <v>3.9699999999999999E-2</v>
      </c>
      <c r="E163" s="27">
        <v>43.00967</v>
      </c>
      <c r="F163" s="27">
        <v>0</v>
      </c>
      <c r="G163" s="27">
        <v>0.19453000000000001</v>
      </c>
      <c r="H163" s="27">
        <v>2.2030000000000001E-2</v>
      </c>
      <c r="I163" s="27">
        <v>4.061E-2</v>
      </c>
      <c r="J163" s="27">
        <v>8.6019999999999999E-2</v>
      </c>
      <c r="K163" s="27">
        <v>3.66411</v>
      </c>
      <c r="L163" s="27">
        <v>1.6029999999999999E-2</v>
      </c>
      <c r="M163" s="27">
        <v>100.8704</v>
      </c>
      <c r="N163" s="27">
        <v>8432</v>
      </c>
      <c r="O163" s="27">
        <v>26307</v>
      </c>
      <c r="P163" s="27">
        <v>-85</v>
      </c>
      <c r="Q163" s="27" t="s">
        <v>24</v>
      </c>
      <c r="R163" s="27" t="s">
        <v>24</v>
      </c>
      <c r="S163" s="32" t="s">
        <v>215</v>
      </c>
      <c r="T163" s="27">
        <v>20423.63</v>
      </c>
      <c r="U163" s="27">
        <v>11.123519999999999</v>
      </c>
      <c r="V163" s="27">
        <v>159</v>
      </c>
      <c r="W163" s="29">
        <v>39728.326458333337</v>
      </c>
    </row>
    <row r="164" spans="1:23" x14ac:dyDescent="0.2">
      <c r="A164" s="27" t="s">
        <v>220</v>
      </c>
      <c r="B164" s="27">
        <v>1.0960000000000001</v>
      </c>
      <c r="C164" s="27">
        <v>8.95303</v>
      </c>
      <c r="D164" s="27">
        <v>31.68533</v>
      </c>
      <c r="E164" s="27">
        <v>43.960090000000001</v>
      </c>
      <c r="F164" s="27">
        <v>1.4E-3</v>
      </c>
      <c r="G164" s="27">
        <v>13.71091</v>
      </c>
      <c r="H164" s="27">
        <v>2.6530000000000001E-2</v>
      </c>
      <c r="I164" s="27">
        <v>4.5909999999999999E-2</v>
      </c>
      <c r="J164" s="27">
        <v>1.6480000000000002E-2</v>
      </c>
      <c r="K164" s="27">
        <v>2.17076</v>
      </c>
      <c r="L164" s="27">
        <v>0.39734000000000003</v>
      </c>
      <c r="M164" s="27">
        <v>102.0638</v>
      </c>
      <c r="N164" s="27">
        <v>8440</v>
      </c>
      <c r="O164" s="27">
        <v>26307</v>
      </c>
      <c r="P164" s="27">
        <v>-85</v>
      </c>
      <c r="Q164" s="27" t="s">
        <v>24</v>
      </c>
      <c r="R164" s="27" t="s">
        <v>24</v>
      </c>
      <c r="S164" s="32" t="s">
        <v>221</v>
      </c>
      <c r="T164" s="27">
        <v>20421.62</v>
      </c>
      <c r="U164" s="27">
        <v>12.028409999999999</v>
      </c>
      <c r="V164" s="27">
        <v>160</v>
      </c>
      <c r="W164" s="29">
        <v>39728.329513888886</v>
      </c>
    </row>
    <row r="165" spans="1:23" x14ac:dyDescent="0.2">
      <c r="A165" s="27" t="s">
        <v>222</v>
      </c>
      <c r="B165" s="27">
        <v>1.3657600000000001</v>
      </c>
      <c r="C165" s="27">
        <v>0.56223999999999996</v>
      </c>
      <c r="D165" s="27">
        <v>33.641289999999998</v>
      </c>
      <c r="E165" s="27">
        <v>45.93327</v>
      </c>
      <c r="F165" s="27">
        <v>1.0000000000000001E-5</v>
      </c>
      <c r="G165" s="27">
        <v>18.175689999999999</v>
      </c>
      <c r="H165" s="27">
        <v>3.177E-2</v>
      </c>
      <c r="I165" s="27">
        <v>2.2530000000000001E-2</v>
      </c>
      <c r="J165" s="27">
        <v>0</v>
      </c>
      <c r="K165" s="27">
        <v>0.46192</v>
      </c>
      <c r="L165" s="27">
        <v>0</v>
      </c>
      <c r="M165" s="27">
        <v>100.19450000000001</v>
      </c>
      <c r="N165" s="27">
        <v>8439.7000000000007</v>
      </c>
      <c r="O165" s="27">
        <v>26301.7</v>
      </c>
      <c r="P165" s="27">
        <v>-85</v>
      </c>
      <c r="Q165" s="27" t="s">
        <v>24</v>
      </c>
      <c r="R165" s="27" t="s">
        <v>24</v>
      </c>
      <c r="S165" s="32" t="s">
        <v>221</v>
      </c>
      <c r="T165" s="27">
        <v>20416.54</v>
      </c>
      <c r="U165" s="27">
        <v>11.863009999999999</v>
      </c>
      <c r="V165" s="27">
        <v>161</v>
      </c>
      <c r="W165" s="29">
        <v>39728.332696759258</v>
      </c>
    </row>
    <row r="166" spans="1:23" x14ac:dyDescent="0.2">
      <c r="A166" s="27" t="s">
        <v>223</v>
      </c>
      <c r="B166" s="27">
        <v>1.14503</v>
      </c>
      <c r="C166" s="27">
        <v>0.53788000000000002</v>
      </c>
      <c r="D166" s="27">
        <v>33.894739999999999</v>
      </c>
      <c r="E166" s="27">
        <v>45.906280000000002</v>
      </c>
      <c r="F166" s="27">
        <v>0</v>
      </c>
      <c r="G166" s="27">
        <v>18.242830000000001</v>
      </c>
      <c r="H166" s="27">
        <v>3.5279999999999999E-2</v>
      </c>
      <c r="I166" s="27">
        <v>9.5899999999999996E-3</v>
      </c>
      <c r="J166" s="27">
        <v>0</v>
      </c>
      <c r="K166" s="27">
        <v>0.45852999999999999</v>
      </c>
      <c r="L166" s="27">
        <v>2.2679999999999999E-2</v>
      </c>
      <c r="M166" s="27">
        <v>100.25279999999999</v>
      </c>
      <c r="N166" s="27">
        <v>8439.2999999999993</v>
      </c>
      <c r="O166" s="27">
        <v>26296.3</v>
      </c>
      <c r="P166" s="27">
        <v>-85</v>
      </c>
      <c r="Q166" s="27" t="s">
        <v>24</v>
      </c>
      <c r="R166" s="27" t="s">
        <v>24</v>
      </c>
      <c r="S166" s="32" t="s">
        <v>221</v>
      </c>
      <c r="T166" s="27">
        <v>20411.46</v>
      </c>
      <c r="U166" s="27">
        <v>11.877750000000001</v>
      </c>
      <c r="V166" s="27">
        <v>162</v>
      </c>
      <c r="W166" s="29">
        <v>39728.335717592592</v>
      </c>
    </row>
    <row r="167" spans="1:23" x14ac:dyDescent="0.2">
      <c r="A167" s="27" t="s">
        <v>224</v>
      </c>
      <c r="B167" s="27">
        <v>0.71872999999999998</v>
      </c>
      <c r="C167" s="27">
        <v>0.49452000000000002</v>
      </c>
      <c r="D167" s="27">
        <v>34.630000000000003</v>
      </c>
      <c r="E167" s="27">
        <v>44.663939999999997</v>
      </c>
      <c r="F167" s="27">
        <v>7.6499999999999997E-3</v>
      </c>
      <c r="G167" s="27">
        <v>19.1876</v>
      </c>
      <c r="H167" s="27">
        <v>2.46E-2</v>
      </c>
      <c r="I167" s="27">
        <v>1.372E-2</v>
      </c>
      <c r="J167" s="27">
        <v>0</v>
      </c>
      <c r="K167" s="27">
        <v>0.41032000000000002</v>
      </c>
      <c r="L167" s="27">
        <v>3.4759999999999999E-2</v>
      </c>
      <c r="M167" s="27">
        <v>100.1858</v>
      </c>
      <c r="N167" s="27">
        <v>8439</v>
      </c>
      <c r="O167" s="27">
        <v>26291</v>
      </c>
      <c r="P167" s="27">
        <v>-85</v>
      </c>
      <c r="Q167" s="27" t="s">
        <v>24</v>
      </c>
      <c r="R167" s="27" t="s">
        <v>24</v>
      </c>
      <c r="S167" s="32" t="s">
        <v>221</v>
      </c>
      <c r="T167" s="27">
        <v>20406.38</v>
      </c>
      <c r="U167" s="27">
        <v>11.923450000000001</v>
      </c>
      <c r="V167" s="27">
        <v>163</v>
      </c>
      <c r="W167" s="29">
        <v>39728.33871527778</v>
      </c>
    </row>
    <row r="168" spans="1:23" x14ac:dyDescent="0.2">
      <c r="A168" s="27" t="s">
        <v>225</v>
      </c>
      <c r="B168" s="27">
        <v>0.79161999999999999</v>
      </c>
      <c r="C168" s="27">
        <v>0.41969000000000001</v>
      </c>
      <c r="D168" s="27">
        <v>34.787399999999998</v>
      </c>
      <c r="E168" s="27">
        <v>44.816670000000002</v>
      </c>
      <c r="F168" s="27">
        <v>8.1200000000000005E-3</v>
      </c>
      <c r="G168" s="27">
        <v>19.02814</v>
      </c>
      <c r="H168" s="27">
        <v>1.537E-2</v>
      </c>
      <c r="I168" s="27">
        <v>2.3390000000000001E-2</v>
      </c>
      <c r="J168" s="27">
        <v>6.0000000000000001E-3</v>
      </c>
      <c r="K168" s="27">
        <v>0.39355000000000001</v>
      </c>
      <c r="L168" s="27">
        <v>0</v>
      </c>
      <c r="M168" s="27">
        <v>100.2899</v>
      </c>
      <c r="N168" s="27">
        <v>8438.7000000000007</v>
      </c>
      <c r="O168" s="27">
        <v>26285.7</v>
      </c>
      <c r="P168" s="27">
        <v>-85</v>
      </c>
      <c r="Q168" s="27" t="s">
        <v>24</v>
      </c>
      <c r="R168" s="27" t="s">
        <v>24</v>
      </c>
      <c r="S168" s="32" t="s">
        <v>221</v>
      </c>
      <c r="T168" s="27">
        <v>20401.310000000001</v>
      </c>
      <c r="U168" s="27">
        <v>11.917619999999999</v>
      </c>
      <c r="V168" s="27">
        <v>164</v>
      </c>
      <c r="W168" s="29">
        <v>39728.341747685183</v>
      </c>
    </row>
    <row r="169" spans="1:23" x14ac:dyDescent="0.2">
      <c r="A169" s="27" t="s">
        <v>226</v>
      </c>
      <c r="B169" s="27">
        <v>0.78857999999999995</v>
      </c>
      <c r="C169" s="27">
        <v>0.44684000000000001</v>
      </c>
      <c r="D169" s="27">
        <v>34.736640000000001</v>
      </c>
      <c r="E169" s="27">
        <v>44.883180000000003</v>
      </c>
      <c r="F169" s="27">
        <v>2.5500000000000002E-3</v>
      </c>
      <c r="G169" s="27">
        <v>19.058610000000002</v>
      </c>
      <c r="H169" s="27">
        <v>3.211E-2</v>
      </c>
      <c r="I169" s="27">
        <v>0</v>
      </c>
      <c r="J169" s="27">
        <v>3.1530000000000002E-2</v>
      </c>
      <c r="K169" s="27">
        <v>0.39505000000000001</v>
      </c>
      <c r="L169" s="27">
        <v>1.474E-2</v>
      </c>
      <c r="M169" s="27">
        <v>100.38979999999999</v>
      </c>
      <c r="N169" s="27">
        <v>8438.2999999999993</v>
      </c>
      <c r="O169" s="27">
        <v>26280.3</v>
      </c>
      <c r="P169" s="27">
        <v>-85</v>
      </c>
      <c r="Q169" s="27" t="s">
        <v>24</v>
      </c>
      <c r="R169" s="27" t="s">
        <v>24</v>
      </c>
      <c r="S169" s="32" t="s">
        <v>221</v>
      </c>
      <c r="T169" s="27">
        <v>20396.23</v>
      </c>
      <c r="U169" s="27">
        <v>11.936590000000001</v>
      </c>
      <c r="V169" s="27">
        <v>165</v>
      </c>
      <c r="W169" s="29">
        <v>39728.344768518517</v>
      </c>
    </row>
    <row r="170" spans="1:23" x14ac:dyDescent="0.2">
      <c r="A170" s="27" t="s">
        <v>227</v>
      </c>
      <c r="B170" s="27">
        <v>0.77559999999999996</v>
      </c>
      <c r="C170" s="27">
        <v>0.42864000000000002</v>
      </c>
      <c r="D170" s="27">
        <v>34.417870000000001</v>
      </c>
      <c r="E170" s="27">
        <v>44.645330000000001</v>
      </c>
      <c r="F170" s="27">
        <v>1.1129999999999999E-2</v>
      </c>
      <c r="G170" s="27">
        <v>18.90635</v>
      </c>
      <c r="H170" s="27">
        <v>3.8870000000000002E-2</v>
      </c>
      <c r="I170" s="27">
        <v>2.5739999999999999E-2</v>
      </c>
      <c r="J170" s="27">
        <v>9.7999999999999997E-3</v>
      </c>
      <c r="K170" s="27">
        <v>0.35494999999999999</v>
      </c>
      <c r="L170" s="27">
        <v>1.9279999999999999E-2</v>
      </c>
      <c r="M170" s="27">
        <v>99.633570000000006</v>
      </c>
      <c r="N170" s="27">
        <v>8438</v>
      </c>
      <c r="O170" s="27">
        <v>26275</v>
      </c>
      <c r="P170" s="27">
        <v>-85</v>
      </c>
      <c r="Q170" s="27" t="s">
        <v>24</v>
      </c>
      <c r="R170" s="27" t="s">
        <v>24</v>
      </c>
      <c r="S170" s="32" t="s">
        <v>221</v>
      </c>
      <c r="T170" s="27">
        <v>20391.150000000001</v>
      </c>
      <c r="U170" s="27">
        <v>11.84371</v>
      </c>
      <c r="V170" s="27">
        <v>166</v>
      </c>
      <c r="W170" s="29">
        <v>39728.347754629627</v>
      </c>
    </row>
    <row r="171" spans="1:23" x14ac:dyDescent="0.2">
      <c r="A171" s="27" t="s">
        <v>228</v>
      </c>
      <c r="B171" s="27">
        <v>0.16489999999999999</v>
      </c>
      <c r="C171" s="27">
        <v>29.27394</v>
      </c>
      <c r="D171" s="27">
        <v>2.15977</v>
      </c>
      <c r="E171" s="27">
        <v>36.948009999999996</v>
      </c>
      <c r="F171" s="27">
        <v>7.4319999999999997E-2</v>
      </c>
      <c r="G171" s="27">
        <v>0.77763000000000004</v>
      </c>
      <c r="H171" s="27">
        <v>2.4830000000000001E-2</v>
      </c>
      <c r="I171" s="27">
        <v>0.13106000000000001</v>
      </c>
      <c r="J171" s="27">
        <v>0.19076000000000001</v>
      </c>
      <c r="K171" s="27">
        <v>27.948740000000001</v>
      </c>
      <c r="L171" s="27">
        <v>0.60445000000000004</v>
      </c>
      <c r="M171" s="27">
        <v>98.298429999999996</v>
      </c>
      <c r="N171" s="27">
        <v>-19288</v>
      </c>
      <c r="O171" s="27">
        <v>-1110</v>
      </c>
      <c r="P171" s="27">
        <v>-96</v>
      </c>
      <c r="Q171" s="27" t="s">
        <v>24</v>
      </c>
      <c r="R171" s="27" t="s">
        <v>24</v>
      </c>
      <c r="S171" s="32" t="s">
        <v>229</v>
      </c>
      <c r="T171" s="27">
        <v>33739.94</v>
      </c>
      <c r="U171" s="27">
        <v>13.787520000000001</v>
      </c>
      <c r="V171" s="27">
        <v>167</v>
      </c>
      <c r="W171" s="29">
        <v>39728.350844907407</v>
      </c>
    </row>
    <row r="172" spans="1:23" x14ac:dyDescent="0.2">
      <c r="A172" s="27" t="s">
        <v>230</v>
      </c>
      <c r="B172" s="27">
        <v>1.8970000000000001E-2</v>
      </c>
      <c r="C172" s="27">
        <v>32.061279999999996</v>
      </c>
      <c r="D172" s="27">
        <v>3.1700000000000001E-3</v>
      </c>
      <c r="E172" s="27">
        <v>37.032870000000003</v>
      </c>
      <c r="F172" s="27">
        <v>0</v>
      </c>
      <c r="G172" s="27">
        <v>1.115E-2</v>
      </c>
      <c r="H172" s="27">
        <v>5.9920000000000001E-2</v>
      </c>
      <c r="I172" s="27">
        <v>4.0770000000000001E-2</v>
      </c>
      <c r="J172" s="27">
        <v>0.22922000000000001</v>
      </c>
      <c r="K172" s="27">
        <v>28.659890000000001</v>
      </c>
      <c r="L172" s="27">
        <v>0.59974000000000005</v>
      </c>
      <c r="M172" s="27">
        <v>98.716989999999996</v>
      </c>
      <c r="N172" s="27">
        <v>-19278</v>
      </c>
      <c r="O172" s="27">
        <v>-1122.8</v>
      </c>
      <c r="P172" s="27">
        <v>-96</v>
      </c>
      <c r="Q172" s="27" t="s">
        <v>24</v>
      </c>
      <c r="R172" s="27" t="s">
        <v>24</v>
      </c>
      <c r="S172" s="32" t="s">
        <v>229</v>
      </c>
      <c r="T172" s="27">
        <v>33733.089999999997</v>
      </c>
      <c r="U172" s="27">
        <v>13.85394</v>
      </c>
      <c r="V172" s="27">
        <v>168</v>
      </c>
      <c r="W172" s="29">
        <v>39728.354062500002</v>
      </c>
    </row>
    <row r="173" spans="1:23" x14ac:dyDescent="0.2">
      <c r="A173" s="27" t="s">
        <v>231</v>
      </c>
      <c r="B173" s="27">
        <v>0</v>
      </c>
      <c r="C173" s="27">
        <v>32.158149999999999</v>
      </c>
      <c r="D173" s="27">
        <v>0</v>
      </c>
      <c r="E173" s="27">
        <v>37.121139999999997</v>
      </c>
      <c r="F173" s="27">
        <v>2.5799999999999998E-3</v>
      </c>
      <c r="G173" s="27">
        <v>8.1399999999999997E-3</v>
      </c>
      <c r="H173" s="27">
        <v>1.162E-2</v>
      </c>
      <c r="I173" s="27">
        <v>0</v>
      </c>
      <c r="J173" s="27">
        <v>0.23413999999999999</v>
      </c>
      <c r="K173" s="27">
        <v>28.48415</v>
      </c>
      <c r="L173" s="27">
        <v>0.63075000000000003</v>
      </c>
      <c r="M173" s="27">
        <v>98.650670000000005</v>
      </c>
      <c r="N173" s="27">
        <v>-19268</v>
      </c>
      <c r="O173" s="27">
        <v>-1135.5</v>
      </c>
      <c r="P173" s="27">
        <v>-96</v>
      </c>
      <c r="Q173" s="27" t="s">
        <v>24</v>
      </c>
      <c r="R173" s="27" t="s">
        <v>24</v>
      </c>
      <c r="S173" s="32" t="s">
        <v>229</v>
      </c>
      <c r="T173" s="27">
        <v>33726.25</v>
      </c>
      <c r="U173" s="27">
        <v>13.82546</v>
      </c>
      <c r="V173" s="27">
        <v>169</v>
      </c>
      <c r="W173" s="29">
        <v>39728.357060185182</v>
      </c>
    </row>
    <row r="174" spans="1:23" x14ac:dyDescent="0.2">
      <c r="A174" s="27" t="s">
        <v>232</v>
      </c>
      <c r="B174" s="27">
        <v>1.047E-2</v>
      </c>
      <c r="C174" s="27">
        <v>31.956029999999998</v>
      </c>
      <c r="D174" s="27">
        <v>0</v>
      </c>
      <c r="E174" s="27">
        <v>37.15475</v>
      </c>
      <c r="F174" s="27">
        <v>1.17E-3</v>
      </c>
      <c r="G174" s="27">
        <v>9.4500000000000001E-3</v>
      </c>
      <c r="H174" s="27">
        <v>1.4080000000000001E-2</v>
      </c>
      <c r="I174" s="27">
        <v>3.3439999999999998E-2</v>
      </c>
      <c r="J174" s="27">
        <v>0.20083000000000001</v>
      </c>
      <c r="K174" s="27">
        <v>28.348579999999998</v>
      </c>
      <c r="L174" s="27">
        <v>0.56732000000000005</v>
      </c>
      <c r="M174" s="27">
        <v>98.296130000000005</v>
      </c>
      <c r="N174" s="27">
        <v>-19258</v>
      </c>
      <c r="O174" s="27">
        <v>-1148.3</v>
      </c>
      <c r="P174" s="27">
        <v>-96</v>
      </c>
      <c r="Q174" s="27" t="s">
        <v>24</v>
      </c>
      <c r="R174" s="27" t="s">
        <v>24</v>
      </c>
      <c r="S174" s="32" t="s">
        <v>229</v>
      </c>
      <c r="T174" s="27">
        <v>33719.42</v>
      </c>
      <c r="U174" s="27">
        <v>13.76374</v>
      </c>
      <c r="V174" s="27">
        <v>170</v>
      </c>
      <c r="W174" s="29">
        <v>39728.360069444447</v>
      </c>
    </row>
    <row r="175" spans="1:23" x14ac:dyDescent="0.2">
      <c r="A175" s="27" t="s">
        <v>233</v>
      </c>
      <c r="B175" s="27">
        <v>1.745E-2</v>
      </c>
      <c r="C175" s="27">
        <v>31.79514</v>
      </c>
      <c r="D175" s="27">
        <v>1.401E-2</v>
      </c>
      <c r="E175" s="27">
        <v>37.124040000000001</v>
      </c>
      <c r="F175" s="27">
        <v>0</v>
      </c>
      <c r="G175" s="27">
        <v>1.9640000000000001E-2</v>
      </c>
      <c r="H175" s="27">
        <v>1.336E-2</v>
      </c>
      <c r="I175" s="27">
        <v>2.7109999999999999E-2</v>
      </c>
      <c r="J175" s="27">
        <v>0.24396000000000001</v>
      </c>
      <c r="K175" s="27">
        <v>28.548369999999998</v>
      </c>
      <c r="L175" s="27">
        <v>0.55513000000000001</v>
      </c>
      <c r="M175" s="27">
        <v>98.35821</v>
      </c>
      <c r="N175" s="27">
        <v>-19248</v>
      </c>
      <c r="O175" s="27">
        <v>-1161</v>
      </c>
      <c r="P175" s="27">
        <v>-96</v>
      </c>
      <c r="Q175" s="27" t="s">
        <v>24</v>
      </c>
      <c r="R175" s="27" t="s">
        <v>24</v>
      </c>
      <c r="S175" s="32" t="s">
        <v>229</v>
      </c>
      <c r="T175" s="27">
        <v>33712.6</v>
      </c>
      <c r="U175" s="27">
        <v>13.796480000000001</v>
      </c>
      <c r="V175" s="27">
        <v>171</v>
      </c>
      <c r="W175" s="29">
        <v>39728.363043981481</v>
      </c>
    </row>
    <row r="176" spans="1:23" x14ac:dyDescent="0.2">
      <c r="A176" s="27" t="s">
        <v>234</v>
      </c>
      <c r="B176" s="27">
        <v>0.15726999999999999</v>
      </c>
      <c r="C176" s="27">
        <v>1.20442</v>
      </c>
      <c r="D176" s="27">
        <v>0</v>
      </c>
      <c r="E176" s="27">
        <v>3.7587600000000001</v>
      </c>
      <c r="F176" s="27">
        <v>2.5500000000000002E-3</v>
      </c>
      <c r="G176" s="27">
        <v>1.094E-2</v>
      </c>
      <c r="H176" s="27">
        <v>1.41E-3</v>
      </c>
      <c r="I176" s="27">
        <v>1.4149999999999999E-2</v>
      </c>
      <c r="J176" s="27">
        <v>2.3730000000000001E-2</v>
      </c>
      <c r="K176" s="27">
        <v>36.928199999999997</v>
      </c>
      <c r="L176" s="27">
        <v>35.903359999999999</v>
      </c>
      <c r="M176" s="27">
        <v>78.004779999999997</v>
      </c>
      <c r="N176" s="27">
        <v>-19468</v>
      </c>
      <c r="O176" s="27">
        <v>-1209</v>
      </c>
      <c r="P176" s="27">
        <v>-96</v>
      </c>
      <c r="Q176" s="27" t="s">
        <v>24</v>
      </c>
      <c r="R176" s="27" t="s">
        <v>24</v>
      </c>
      <c r="S176" s="32" t="s">
        <v>235</v>
      </c>
      <c r="T176" s="27">
        <v>33937.75</v>
      </c>
      <c r="U176" s="27">
        <v>17.193629999999999</v>
      </c>
      <c r="V176" s="27">
        <v>172</v>
      </c>
      <c r="W176" s="29">
        <v>39728.366099537037</v>
      </c>
    </row>
    <row r="177" spans="1:23" x14ac:dyDescent="0.2">
      <c r="A177" s="27" t="s">
        <v>236</v>
      </c>
      <c r="B177" s="27">
        <v>0</v>
      </c>
      <c r="C177" s="27">
        <v>31.509679999999999</v>
      </c>
      <c r="D177" s="27">
        <v>1.9230000000000001E-2</v>
      </c>
      <c r="E177" s="27">
        <v>37.110770000000002</v>
      </c>
      <c r="F177" s="27">
        <v>0</v>
      </c>
      <c r="G177" s="27">
        <v>6.0600000000000003E-3</v>
      </c>
      <c r="H177" s="27">
        <v>4.5269999999999998E-2</v>
      </c>
      <c r="I177" s="27">
        <v>1.771E-2</v>
      </c>
      <c r="J177" s="27">
        <v>0.22117999999999999</v>
      </c>
      <c r="K177" s="27">
        <v>28.488</v>
      </c>
      <c r="L177" s="27">
        <v>0.59072000000000002</v>
      </c>
      <c r="M177" s="27">
        <v>98.008610000000004</v>
      </c>
      <c r="N177" s="27">
        <v>-19458.5</v>
      </c>
      <c r="O177" s="27">
        <v>-1227.5</v>
      </c>
      <c r="P177" s="27">
        <v>-96</v>
      </c>
      <c r="Q177" s="27" t="s">
        <v>24</v>
      </c>
      <c r="R177" s="27" t="s">
        <v>24</v>
      </c>
      <c r="S177" s="32" t="s">
        <v>235</v>
      </c>
      <c r="T177" s="27">
        <v>33932.730000000003</v>
      </c>
      <c r="U177" s="27">
        <v>13.75515</v>
      </c>
      <c r="V177" s="27">
        <v>173</v>
      </c>
      <c r="W177" s="29">
        <v>39728.369317129633</v>
      </c>
    </row>
    <row r="178" spans="1:23" x14ac:dyDescent="0.2">
      <c r="A178" s="27" t="s">
        <v>237</v>
      </c>
      <c r="B178" s="27">
        <v>9.8099999999999993E-3</v>
      </c>
      <c r="C178" s="27">
        <v>31.561810000000001</v>
      </c>
      <c r="D178" s="27">
        <v>3.9629999999999999E-2</v>
      </c>
      <c r="E178" s="27">
        <v>36.953699999999998</v>
      </c>
      <c r="F178" s="27">
        <v>1.39E-3</v>
      </c>
      <c r="G178" s="27">
        <v>1.8360000000000001E-2</v>
      </c>
      <c r="H178" s="27">
        <v>6.6780000000000006E-2</v>
      </c>
      <c r="I178" s="27">
        <v>8.7819999999999995E-2</v>
      </c>
      <c r="J178" s="27">
        <v>0.23435</v>
      </c>
      <c r="K178" s="27">
        <v>29.014309999999998</v>
      </c>
      <c r="L178" s="27">
        <v>0.62207999999999997</v>
      </c>
      <c r="M178" s="27">
        <v>98.610039999999998</v>
      </c>
      <c r="N178" s="27">
        <v>-19449</v>
      </c>
      <c r="O178" s="27">
        <v>-1246</v>
      </c>
      <c r="P178" s="27">
        <v>-96</v>
      </c>
      <c r="Q178" s="27" t="s">
        <v>24</v>
      </c>
      <c r="R178" s="27" t="s">
        <v>24</v>
      </c>
      <c r="S178" s="32" t="s">
        <v>235</v>
      </c>
      <c r="T178" s="27">
        <v>33927.72</v>
      </c>
      <c r="U178" s="27">
        <v>13.89284</v>
      </c>
      <c r="V178" s="27">
        <v>174</v>
      </c>
      <c r="W178" s="29">
        <v>39728.37232638889</v>
      </c>
    </row>
    <row r="179" spans="1:23" x14ac:dyDescent="0.2">
      <c r="A179" s="27" t="s">
        <v>238</v>
      </c>
      <c r="B179" s="27">
        <v>0.26062999999999997</v>
      </c>
      <c r="C179" s="27">
        <v>14.65253</v>
      </c>
      <c r="D179" s="27">
        <v>4.09239</v>
      </c>
      <c r="E179" s="27">
        <v>46.901249999999997</v>
      </c>
      <c r="F179" s="27">
        <v>4.13E-3</v>
      </c>
      <c r="G179" s="27">
        <v>18.582419999999999</v>
      </c>
      <c r="H179" s="27">
        <v>1.5439400000000001</v>
      </c>
      <c r="I179" s="27">
        <v>0.90986999999999996</v>
      </c>
      <c r="J179" s="27">
        <v>5.8319999999999997E-2</v>
      </c>
      <c r="K179" s="27">
        <v>10.337109999999999</v>
      </c>
      <c r="L179" s="27">
        <v>0.19997000000000001</v>
      </c>
      <c r="M179" s="27">
        <v>97.542559999999995</v>
      </c>
      <c r="N179" s="27">
        <v>-13050</v>
      </c>
      <c r="O179" s="27">
        <v>4309</v>
      </c>
      <c r="P179" s="27">
        <v>-100</v>
      </c>
      <c r="Q179" s="27" t="s">
        <v>24</v>
      </c>
      <c r="R179" s="27" t="s">
        <v>24</v>
      </c>
      <c r="S179" s="32" t="s">
        <v>239</v>
      </c>
      <c r="T179" s="27">
        <v>26716.41</v>
      </c>
      <c r="U179" s="27">
        <v>12.89499</v>
      </c>
      <c r="V179" s="27">
        <v>175</v>
      </c>
      <c r="W179" s="29">
        <v>39728.375381944446</v>
      </c>
    </row>
    <row r="180" spans="1:23" x14ac:dyDescent="0.2">
      <c r="A180" s="27" t="s">
        <v>240</v>
      </c>
      <c r="B180" s="27">
        <v>0.35849999999999999</v>
      </c>
      <c r="C180" s="27">
        <v>14.51798</v>
      </c>
      <c r="D180" s="27">
        <v>4.2259200000000003</v>
      </c>
      <c r="E180" s="27">
        <v>46.858020000000003</v>
      </c>
      <c r="F180" s="27">
        <v>4.5799999999999999E-3</v>
      </c>
      <c r="G180" s="27">
        <v>18.567399999999999</v>
      </c>
      <c r="H180" s="27">
        <v>1.9858</v>
      </c>
      <c r="I180" s="27">
        <v>1.00712</v>
      </c>
      <c r="J180" s="27">
        <v>0.13270999999999999</v>
      </c>
      <c r="K180" s="27">
        <v>11.61706</v>
      </c>
      <c r="L180" s="27">
        <v>0.15417</v>
      </c>
      <c r="M180" s="27">
        <v>99.429249999999996</v>
      </c>
      <c r="N180" s="27">
        <v>-13049</v>
      </c>
      <c r="O180" s="27">
        <v>4314.5</v>
      </c>
      <c r="P180" s="27">
        <v>-100</v>
      </c>
      <c r="Q180" s="27" t="s">
        <v>24</v>
      </c>
      <c r="R180" s="27" t="s">
        <v>24</v>
      </c>
      <c r="S180" s="32" t="s">
        <v>239</v>
      </c>
      <c r="T180" s="27">
        <v>26714.95</v>
      </c>
      <c r="U180" s="27">
        <v>13.27534</v>
      </c>
      <c r="V180" s="27">
        <v>176</v>
      </c>
      <c r="W180" s="29">
        <v>39728.378599537034</v>
      </c>
    </row>
    <row r="181" spans="1:23" x14ac:dyDescent="0.2">
      <c r="A181" s="27" t="s">
        <v>241</v>
      </c>
      <c r="B181" s="27">
        <v>0.33945999999999998</v>
      </c>
      <c r="C181" s="27">
        <v>16.339120000000001</v>
      </c>
      <c r="D181" s="27">
        <v>2.6825600000000001</v>
      </c>
      <c r="E181" s="27">
        <v>51.39432</v>
      </c>
      <c r="F181" s="27">
        <v>2.861E-2</v>
      </c>
      <c r="G181" s="27">
        <v>19.6416</v>
      </c>
      <c r="H181" s="27">
        <v>1.04382</v>
      </c>
      <c r="I181" s="27">
        <v>0.38773000000000002</v>
      </c>
      <c r="J181" s="27">
        <v>4.5740000000000003E-2</v>
      </c>
      <c r="K181" s="27">
        <v>6.81548</v>
      </c>
      <c r="L181" s="27">
        <v>0.13589999999999999</v>
      </c>
      <c r="M181" s="27">
        <v>98.854320000000001</v>
      </c>
      <c r="N181" s="27">
        <v>-13048</v>
      </c>
      <c r="O181" s="27">
        <v>4320</v>
      </c>
      <c r="P181" s="27">
        <v>-100</v>
      </c>
      <c r="Q181" s="27" t="s">
        <v>24</v>
      </c>
      <c r="R181" s="27" t="s">
        <v>24</v>
      </c>
      <c r="S181" s="32" t="s">
        <v>239</v>
      </c>
      <c r="T181" s="27">
        <v>26713.5</v>
      </c>
      <c r="U181" s="27">
        <v>12.62055</v>
      </c>
      <c r="V181" s="27">
        <v>177</v>
      </c>
      <c r="W181" s="29">
        <v>39728.381597222222</v>
      </c>
    </row>
    <row r="182" spans="1:23" x14ac:dyDescent="0.2">
      <c r="A182" s="27" t="s">
        <v>242</v>
      </c>
      <c r="B182" s="27">
        <v>2.8240000000000001E-2</v>
      </c>
      <c r="C182" s="27">
        <v>31.795190000000002</v>
      </c>
      <c r="D182" s="27">
        <v>8.4809999999999997E-2</v>
      </c>
      <c r="E182" s="27">
        <v>38.134149999999998</v>
      </c>
      <c r="F182" s="27">
        <v>7.4999999999999997E-3</v>
      </c>
      <c r="G182" s="27">
        <v>1.34076</v>
      </c>
      <c r="H182" s="27">
        <v>7.9100000000000004E-2</v>
      </c>
      <c r="I182" s="27">
        <v>5.355E-2</v>
      </c>
      <c r="J182" s="27">
        <v>0.23569000000000001</v>
      </c>
      <c r="K182" s="27">
        <v>26.4755</v>
      </c>
      <c r="L182" s="27">
        <v>0.74417</v>
      </c>
      <c r="M182" s="27">
        <v>98.978650000000002</v>
      </c>
      <c r="N182" s="27">
        <v>-13060</v>
      </c>
      <c r="O182" s="27">
        <v>4336</v>
      </c>
      <c r="P182" s="27">
        <v>-100</v>
      </c>
      <c r="Q182" s="27" t="s">
        <v>24</v>
      </c>
      <c r="R182" s="27" t="s">
        <v>24</v>
      </c>
      <c r="S182" s="32" t="s">
        <v>243</v>
      </c>
      <c r="T182" s="27">
        <v>26724.13</v>
      </c>
      <c r="U182" s="27">
        <v>13.73808</v>
      </c>
      <c r="V182" s="27">
        <v>178</v>
      </c>
      <c r="W182" s="29">
        <v>39728.384629629632</v>
      </c>
    </row>
    <row r="183" spans="1:23" x14ac:dyDescent="0.2">
      <c r="A183" s="27" t="s">
        <v>244</v>
      </c>
      <c r="B183" s="27">
        <v>2.4879999999999999E-2</v>
      </c>
      <c r="C183" s="27">
        <v>32.321849999999998</v>
      </c>
      <c r="D183" s="27">
        <v>0.10416</v>
      </c>
      <c r="E183" s="27">
        <v>37.298560000000002</v>
      </c>
      <c r="F183" s="27">
        <v>1.5010000000000001E-2</v>
      </c>
      <c r="G183" s="27">
        <v>0.29592000000000002</v>
      </c>
      <c r="H183" s="27">
        <v>0.15304999999999999</v>
      </c>
      <c r="I183" s="27">
        <v>7.5520000000000004E-2</v>
      </c>
      <c r="J183" s="27">
        <v>0.24512999999999999</v>
      </c>
      <c r="K183" s="27">
        <v>26.867699999999999</v>
      </c>
      <c r="L183" s="27">
        <v>0.77000999999999997</v>
      </c>
      <c r="M183" s="27">
        <v>98.171790000000001</v>
      </c>
      <c r="N183" s="27">
        <v>-13060</v>
      </c>
      <c r="O183" s="27">
        <v>4326</v>
      </c>
      <c r="P183" s="27">
        <v>-100</v>
      </c>
      <c r="Q183" s="27" t="s">
        <v>24</v>
      </c>
      <c r="R183" s="27" t="s">
        <v>24</v>
      </c>
      <c r="S183" s="32" t="s">
        <v>243</v>
      </c>
      <c r="T183" s="27">
        <v>26724.959999999999</v>
      </c>
      <c r="U183" s="27">
        <v>13.6431</v>
      </c>
      <c r="V183" s="27">
        <v>179</v>
      </c>
      <c r="W183" s="29">
        <v>39728.387812499997</v>
      </c>
    </row>
    <row r="184" spans="1:23" x14ac:dyDescent="0.2">
      <c r="A184" s="27" t="s">
        <v>245</v>
      </c>
      <c r="B184" s="27">
        <v>1.145E-2</v>
      </c>
      <c r="C184" s="27">
        <v>32.687809999999999</v>
      </c>
      <c r="D184" s="27">
        <v>8.2000000000000007E-3</v>
      </c>
      <c r="E184" s="27">
        <v>37.853969999999997</v>
      </c>
      <c r="F184" s="27">
        <v>6.9999999999999999E-4</v>
      </c>
      <c r="G184" s="27">
        <v>0.38069999999999998</v>
      </c>
      <c r="H184" s="27">
        <v>4.2479999999999997E-2</v>
      </c>
      <c r="I184" s="27">
        <v>3.3759999999999998E-2</v>
      </c>
      <c r="J184" s="27">
        <v>0.26258999999999999</v>
      </c>
      <c r="K184" s="27">
        <v>26.529779999999999</v>
      </c>
      <c r="L184" s="27">
        <v>0.75926000000000005</v>
      </c>
      <c r="M184" s="27">
        <v>98.570710000000005</v>
      </c>
      <c r="N184" s="27">
        <v>-13060</v>
      </c>
      <c r="O184" s="27">
        <v>4316</v>
      </c>
      <c r="P184" s="27">
        <v>-100</v>
      </c>
      <c r="Q184" s="27" t="s">
        <v>24</v>
      </c>
      <c r="R184" s="27" t="s">
        <v>24</v>
      </c>
      <c r="S184" s="32" t="s">
        <v>243</v>
      </c>
      <c r="T184" s="27">
        <v>26725.79</v>
      </c>
      <c r="U184" s="27">
        <v>13.64202</v>
      </c>
      <c r="V184" s="27">
        <v>180</v>
      </c>
      <c r="W184" s="29">
        <v>39728.390821759262</v>
      </c>
    </row>
    <row r="185" spans="1:23" x14ac:dyDescent="0.2">
      <c r="A185" s="27" t="s">
        <v>246</v>
      </c>
      <c r="B185" s="27">
        <v>3.0400000000000002E-3</v>
      </c>
      <c r="C185" s="27">
        <v>31.08446</v>
      </c>
      <c r="D185" s="27">
        <v>0.20677000000000001</v>
      </c>
      <c r="E185" s="27">
        <v>37.623339999999999</v>
      </c>
      <c r="F185" s="27">
        <v>8.1799999999999998E-3</v>
      </c>
      <c r="G185" s="27">
        <v>1.7002299999999999</v>
      </c>
      <c r="H185" s="27">
        <v>0.33474999999999999</v>
      </c>
      <c r="I185" s="27">
        <v>0.34581000000000001</v>
      </c>
      <c r="J185" s="27">
        <v>0.2283</v>
      </c>
      <c r="K185" s="27">
        <v>27.069890000000001</v>
      </c>
      <c r="L185" s="27">
        <v>0.73977000000000004</v>
      </c>
      <c r="M185" s="27">
        <v>99.344539999999995</v>
      </c>
      <c r="N185" s="27">
        <v>-13060</v>
      </c>
      <c r="O185" s="27">
        <v>4306</v>
      </c>
      <c r="P185" s="27">
        <v>-100</v>
      </c>
      <c r="Q185" s="27" t="s">
        <v>24</v>
      </c>
      <c r="R185" s="27" t="s">
        <v>24</v>
      </c>
      <c r="S185" s="32" t="s">
        <v>243</v>
      </c>
      <c r="T185" s="27">
        <v>26726.63</v>
      </c>
      <c r="U185" s="27">
        <v>13.90438</v>
      </c>
      <c r="V185" s="27">
        <v>181</v>
      </c>
      <c r="W185" s="29">
        <v>39728.393819444442</v>
      </c>
    </row>
    <row r="186" spans="1:23" x14ac:dyDescent="0.2">
      <c r="A186" s="27" t="s">
        <v>247</v>
      </c>
      <c r="B186" s="27">
        <v>0.30491000000000001</v>
      </c>
      <c r="C186" s="27">
        <v>15.39035</v>
      </c>
      <c r="D186" s="27">
        <v>1.63916</v>
      </c>
      <c r="E186" s="27">
        <v>52.370330000000003</v>
      </c>
      <c r="F186" s="27">
        <v>1.9390000000000001E-2</v>
      </c>
      <c r="G186" s="27">
        <v>22.153040000000001</v>
      </c>
      <c r="H186" s="27">
        <v>0.49889</v>
      </c>
      <c r="I186" s="27">
        <v>0.33071</v>
      </c>
      <c r="J186" s="27">
        <v>3.1850000000000003E-2</v>
      </c>
      <c r="K186" s="27">
        <v>5.5307300000000001</v>
      </c>
      <c r="L186" s="27">
        <v>8.9690000000000006E-2</v>
      </c>
      <c r="M186" s="27">
        <v>98.359070000000003</v>
      </c>
      <c r="N186" s="27">
        <v>-13042</v>
      </c>
      <c r="O186" s="27">
        <v>4350</v>
      </c>
      <c r="P186" s="27">
        <v>-100</v>
      </c>
      <c r="Q186" s="27" t="s">
        <v>24</v>
      </c>
      <c r="R186" s="27" t="s">
        <v>24</v>
      </c>
      <c r="S186" s="32" t="s">
        <v>248</v>
      </c>
      <c r="T186" s="27">
        <v>26705.040000000001</v>
      </c>
      <c r="U186" s="27">
        <v>12.530760000000001</v>
      </c>
      <c r="V186" s="27">
        <v>182</v>
      </c>
      <c r="W186" s="29">
        <v>39728.396863425929</v>
      </c>
    </row>
    <row r="187" spans="1:23" x14ac:dyDescent="0.2">
      <c r="A187" s="27" t="s">
        <v>249</v>
      </c>
      <c r="B187" s="27">
        <v>0.26696999999999999</v>
      </c>
      <c r="C187" s="27">
        <v>15.548080000000001</v>
      </c>
      <c r="D187" s="27">
        <v>1.2440199999999999</v>
      </c>
      <c r="E187" s="27">
        <v>52.584859999999999</v>
      </c>
      <c r="F187" s="27">
        <v>2.5400000000000002E-3</v>
      </c>
      <c r="G187" s="27">
        <v>22.11739</v>
      </c>
      <c r="H187" s="27">
        <v>0.37226999999999999</v>
      </c>
      <c r="I187" s="27">
        <v>0.30859999999999999</v>
      </c>
      <c r="J187" s="27">
        <v>8.1670000000000006E-2</v>
      </c>
      <c r="K187" s="27">
        <v>5.4863400000000002</v>
      </c>
      <c r="L187" s="27">
        <v>0.12203</v>
      </c>
      <c r="M187" s="27">
        <v>98.134780000000006</v>
      </c>
      <c r="N187" s="27">
        <v>-13045</v>
      </c>
      <c r="O187" s="27">
        <v>4353.5</v>
      </c>
      <c r="P187" s="27">
        <v>-100</v>
      </c>
      <c r="Q187" s="27" t="s">
        <v>24</v>
      </c>
      <c r="R187" s="27" t="s">
        <v>24</v>
      </c>
      <c r="S187" s="32" t="s">
        <v>248</v>
      </c>
      <c r="T187" s="27">
        <v>26707.75</v>
      </c>
      <c r="U187" s="27">
        <v>12.499129999999999</v>
      </c>
      <c r="V187" s="27">
        <v>183</v>
      </c>
      <c r="W187" s="29">
        <v>39728.400034722225</v>
      </c>
    </row>
    <row r="188" spans="1:23" x14ac:dyDescent="0.2">
      <c r="A188" s="27" t="s">
        <v>250</v>
      </c>
      <c r="B188" s="27">
        <v>0.15873999999999999</v>
      </c>
      <c r="C188" s="27">
        <v>24.002289999999999</v>
      </c>
      <c r="D188" s="27">
        <v>2.0055000000000001</v>
      </c>
      <c r="E188" s="27">
        <v>45.804870000000001</v>
      </c>
      <c r="F188" s="27">
        <v>1.0000000000000001E-5</v>
      </c>
      <c r="G188" s="27">
        <v>10.039619999999999</v>
      </c>
      <c r="H188" s="27">
        <v>0.81040000000000001</v>
      </c>
      <c r="I188" s="27">
        <v>0.35659000000000002</v>
      </c>
      <c r="J188" s="27">
        <v>0.10816000000000001</v>
      </c>
      <c r="K188" s="27">
        <v>15.06024</v>
      </c>
      <c r="L188" s="27">
        <v>0.40499000000000002</v>
      </c>
      <c r="M188" s="27">
        <v>98.751410000000007</v>
      </c>
      <c r="N188" s="27">
        <v>-13048</v>
      </c>
      <c r="O188" s="27">
        <v>4357</v>
      </c>
      <c r="P188" s="27">
        <v>-100</v>
      </c>
      <c r="Q188" s="27" t="s">
        <v>24</v>
      </c>
      <c r="R188" s="27" t="s">
        <v>24</v>
      </c>
      <c r="S188" s="32" t="s">
        <v>248</v>
      </c>
      <c r="T188" s="27">
        <v>26710.45</v>
      </c>
      <c r="U188" s="27">
        <v>12.97343</v>
      </c>
      <c r="V188" s="27">
        <v>184</v>
      </c>
      <c r="W188" s="29">
        <v>39728.403067129628</v>
      </c>
    </row>
    <row r="189" spans="1:23" x14ac:dyDescent="0.2">
      <c r="A189" s="27" t="s">
        <v>251</v>
      </c>
      <c r="B189" s="27">
        <v>1.0200000000000001E-2</v>
      </c>
      <c r="C189" s="27">
        <v>30.918530000000001</v>
      </c>
      <c r="D189" s="27">
        <v>0.1186</v>
      </c>
      <c r="E189" s="27">
        <v>36.742980000000003</v>
      </c>
      <c r="F189" s="27">
        <v>3.49E-3</v>
      </c>
      <c r="G189" s="27">
        <v>0</v>
      </c>
      <c r="H189" s="27">
        <v>8.9300000000000004E-3</v>
      </c>
      <c r="I189" s="27">
        <v>5.4550000000000001E-2</v>
      </c>
      <c r="J189" s="27">
        <v>0.23583000000000001</v>
      </c>
      <c r="K189" s="27">
        <v>28.796189999999999</v>
      </c>
      <c r="L189" s="27">
        <v>0.49789</v>
      </c>
      <c r="M189" s="27">
        <v>97.387190000000004</v>
      </c>
      <c r="N189" s="27">
        <v>-12545</v>
      </c>
      <c r="O189" s="27">
        <v>4553</v>
      </c>
      <c r="P189" s="27">
        <v>-100</v>
      </c>
      <c r="Q189" s="27" t="s">
        <v>24</v>
      </c>
      <c r="R189" s="27" t="s">
        <v>24</v>
      </c>
      <c r="S189" s="32" t="s">
        <v>252</v>
      </c>
      <c r="T189" s="27">
        <v>26193.56</v>
      </c>
      <c r="U189" s="27">
        <v>13.71564</v>
      </c>
      <c r="V189" s="27">
        <v>185</v>
      </c>
      <c r="W189" s="29">
        <v>39728.406122685185</v>
      </c>
    </row>
    <row r="190" spans="1:23" x14ac:dyDescent="0.2">
      <c r="A190" s="27" t="s">
        <v>253</v>
      </c>
      <c r="B190" s="27">
        <v>3.31E-3</v>
      </c>
      <c r="C190" s="27">
        <v>31.919450000000001</v>
      </c>
      <c r="D190" s="27">
        <v>0</v>
      </c>
      <c r="E190" s="27">
        <v>37.246810000000004</v>
      </c>
      <c r="F190" s="27">
        <v>0</v>
      </c>
      <c r="G190" s="27">
        <v>1.72E-2</v>
      </c>
      <c r="H190" s="27">
        <v>0.01</v>
      </c>
      <c r="I190" s="27">
        <v>1.0959999999999999E-2</v>
      </c>
      <c r="J190" s="27">
        <v>0.20416999999999999</v>
      </c>
      <c r="K190" s="27">
        <v>28.675329999999999</v>
      </c>
      <c r="L190" s="27">
        <v>0.57084000000000001</v>
      </c>
      <c r="M190" s="27">
        <v>98.658100000000005</v>
      </c>
      <c r="N190" s="27">
        <v>-12559.5</v>
      </c>
      <c r="O190" s="27">
        <v>4541.5</v>
      </c>
      <c r="P190" s="27">
        <v>-100</v>
      </c>
      <c r="Q190" s="27" t="s">
        <v>24</v>
      </c>
      <c r="R190" s="27" t="s">
        <v>24</v>
      </c>
      <c r="S190" s="32" t="s">
        <v>252</v>
      </c>
      <c r="T190" s="27">
        <v>26208.89</v>
      </c>
      <c r="U190" s="27">
        <v>13.833729999999999</v>
      </c>
      <c r="V190" s="27">
        <v>186</v>
      </c>
      <c r="W190" s="29">
        <v>39728.409305555557</v>
      </c>
    </row>
    <row r="191" spans="1:23" x14ac:dyDescent="0.2">
      <c r="A191" s="27" t="s">
        <v>254</v>
      </c>
      <c r="B191" s="27">
        <v>1.47E-2</v>
      </c>
      <c r="C191" s="27">
        <v>31.780950000000001</v>
      </c>
      <c r="D191" s="27">
        <v>0</v>
      </c>
      <c r="E191" s="27">
        <v>37.394219999999997</v>
      </c>
      <c r="F191" s="27">
        <v>3.0300000000000001E-3</v>
      </c>
      <c r="G191" s="27">
        <v>3.14E-3</v>
      </c>
      <c r="H191" s="27">
        <v>1.285E-2</v>
      </c>
      <c r="I191" s="27">
        <v>1.448E-2</v>
      </c>
      <c r="J191" s="27">
        <v>0.23555999999999999</v>
      </c>
      <c r="K191" s="27">
        <v>28.520610000000001</v>
      </c>
      <c r="L191" s="27">
        <v>0.48531000000000002</v>
      </c>
      <c r="M191" s="27">
        <v>98.464849999999998</v>
      </c>
      <c r="N191" s="27">
        <v>-12574</v>
      </c>
      <c r="O191" s="27">
        <v>4530</v>
      </c>
      <c r="P191" s="27">
        <v>-100</v>
      </c>
      <c r="Q191" s="27" t="s">
        <v>24</v>
      </c>
      <c r="R191" s="27" t="s">
        <v>24</v>
      </c>
      <c r="S191" s="32" t="s">
        <v>252</v>
      </c>
      <c r="T191" s="27">
        <v>26224.23</v>
      </c>
      <c r="U191" s="27">
        <v>13.790609999999999</v>
      </c>
      <c r="V191" s="27">
        <v>187</v>
      </c>
      <c r="W191" s="29">
        <v>39728.412314814814</v>
      </c>
    </row>
    <row r="192" spans="1:23" x14ac:dyDescent="0.2">
      <c r="A192" s="27" t="s">
        <v>255</v>
      </c>
      <c r="B192" s="27">
        <v>6.0400000000000002E-3</v>
      </c>
      <c r="C192" s="27">
        <v>31.822890000000001</v>
      </c>
      <c r="D192" s="27">
        <v>6.0000000000000001E-3</v>
      </c>
      <c r="E192" s="27">
        <v>37.190669999999997</v>
      </c>
      <c r="F192" s="27">
        <v>2.8E-3</v>
      </c>
      <c r="G192" s="27">
        <v>3.508E-2</v>
      </c>
      <c r="H192" s="27">
        <v>9.6820000000000003E-2</v>
      </c>
      <c r="I192" s="27">
        <v>1.8610000000000002E-2</v>
      </c>
      <c r="J192" s="27">
        <v>0.22907</v>
      </c>
      <c r="K192" s="27">
        <v>28.908950000000001</v>
      </c>
      <c r="L192" s="27">
        <v>0.57033</v>
      </c>
      <c r="M192" s="27">
        <v>98.887249999999995</v>
      </c>
      <c r="N192" s="27">
        <v>-12588.5</v>
      </c>
      <c r="O192" s="27">
        <v>4518.5</v>
      </c>
      <c r="P192" s="27">
        <v>-100</v>
      </c>
      <c r="Q192" s="27" t="s">
        <v>24</v>
      </c>
      <c r="R192" s="27" t="s">
        <v>24</v>
      </c>
      <c r="S192" s="32" t="s">
        <v>252</v>
      </c>
      <c r="T192" s="27">
        <v>26239.57</v>
      </c>
      <c r="U192" s="27">
        <v>13.899929999999999</v>
      </c>
      <c r="V192" s="27">
        <v>188</v>
      </c>
      <c r="W192" s="29">
        <v>39728.415324074071</v>
      </c>
    </row>
    <row r="193" spans="1:23" x14ac:dyDescent="0.2">
      <c r="A193" s="27" t="s">
        <v>256</v>
      </c>
      <c r="B193" s="27">
        <v>0</v>
      </c>
      <c r="C193" s="27">
        <v>32.215310000000002</v>
      </c>
      <c r="D193" s="27">
        <v>0</v>
      </c>
      <c r="E193" s="27">
        <v>37.424680000000002</v>
      </c>
      <c r="F193" s="27">
        <v>0</v>
      </c>
      <c r="G193" s="27">
        <v>0.10858</v>
      </c>
      <c r="H193" s="27">
        <v>2.69E-2</v>
      </c>
      <c r="I193" s="27">
        <v>5.7000000000000002E-3</v>
      </c>
      <c r="J193" s="27">
        <v>0.23549</v>
      </c>
      <c r="K193" s="27">
        <v>28.235150000000001</v>
      </c>
      <c r="L193" s="27">
        <v>0.59848000000000001</v>
      </c>
      <c r="M193" s="27">
        <v>98.850300000000004</v>
      </c>
      <c r="N193" s="27">
        <v>-12603</v>
      </c>
      <c r="O193" s="27">
        <v>4507</v>
      </c>
      <c r="P193" s="27">
        <v>-100</v>
      </c>
      <c r="Q193" s="27" t="s">
        <v>24</v>
      </c>
      <c r="R193" s="27" t="s">
        <v>24</v>
      </c>
      <c r="S193" s="32" t="s">
        <v>252</v>
      </c>
      <c r="T193" s="27">
        <v>26254.92</v>
      </c>
      <c r="U193" s="27">
        <v>13.81911</v>
      </c>
      <c r="V193" s="27">
        <v>189</v>
      </c>
      <c r="W193" s="29">
        <v>39728.418344907404</v>
      </c>
    </row>
    <row r="194" spans="1:23" x14ac:dyDescent="0.2">
      <c r="A194" s="27" t="s">
        <v>257</v>
      </c>
      <c r="B194" s="27">
        <v>1.8530000000000001E-2</v>
      </c>
      <c r="C194" s="27">
        <v>33.380679999999998</v>
      </c>
      <c r="D194" s="27">
        <v>0</v>
      </c>
      <c r="E194" s="27">
        <v>37.14396</v>
      </c>
      <c r="F194" s="27">
        <v>0</v>
      </c>
      <c r="G194" s="27">
        <v>2.359E-2</v>
      </c>
      <c r="H194" s="27">
        <v>0</v>
      </c>
      <c r="I194" s="27">
        <v>1.6570000000000001E-2</v>
      </c>
      <c r="J194" s="27">
        <v>0.25185999999999997</v>
      </c>
      <c r="K194" s="27">
        <v>25.91187</v>
      </c>
      <c r="L194" s="27">
        <v>0.5605</v>
      </c>
      <c r="M194" s="27">
        <v>97.307550000000006</v>
      </c>
      <c r="N194" s="27">
        <v>-7298</v>
      </c>
      <c r="O194" s="27">
        <v>-1619</v>
      </c>
      <c r="P194" s="27">
        <v>-77</v>
      </c>
      <c r="Q194" s="27" t="s">
        <v>24</v>
      </c>
      <c r="R194" s="27" t="s">
        <v>24</v>
      </c>
      <c r="S194" s="32" t="s">
        <v>258</v>
      </c>
      <c r="T194" s="27">
        <v>22409.47</v>
      </c>
      <c r="U194" s="27">
        <v>13.381</v>
      </c>
      <c r="V194" s="27">
        <v>190</v>
      </c>
      <c r="W194" s="29">
        <v>39728.421400462961</v>
      </c>
    </row>
    <row r="195" spans="1:23" x14ac:dyDescent="0.2">
      <c r="A195" s="27" t="s">
        <v>259</v>
      </c>
      <c r="B195" s="27">
        <v>6.4900000000000001E-3</v>
      </c>
      <c r="C195" s="27">
        <v>32.801879999999997</v>
      </c>
      <c r="D195" s="27">
        <v>5.1200000000000004E-3</v>
      </c>
      <c r="E195" s="27">
        <v>36.28434</v>
      </c>
      <c r="F195" s="27">
        <v>7.0000000000000001E-3</v>
      </c>
      <c r="G195" s="27">
        <v>4.0499999999999998E-3</v>
      </c>
      <c r="H195" s="27">
        <v>1.3089999999999999E-2</v>
      </c>
      <c r="I195" s="27">
        <v>2.8139999999999998E-2</v>
      </c>
      <c r="J195" s="27">
        <v>0.22697999999999999</v>
      </c>
      <c r="K195" s="27">
        <v>25.914429999999999</v>
      </c>
      <c r="L195" s="27">
        <v>0.52373999999999998</v>
      </c>
      <c r="M195" s="27">
        <v>95.815269999999998</v>
      </c>
      <c r="N195" s="27">
        <v>-7307.7</v>
      </c>
      <c r="O195" s="27">
        <v>-1619.7</v>
      </c>
      <c r="P195" s="27">
        <v>-77</v>
      </c>
      <c r="Q195" s="27" t="s">
        <v>24</v>
      </c>
      <c r="R195" s="27" t="s">
        <v>24</v>
      </c>
      <c r="S195" s="32" t="s">
        <v>258</v>
      </c>
      <c r="T195" s="27">
        <v>22418.71</v>
      </c>
      <c r="U195" s="27">
        <v>13.21752</v>
      </c>
      <c r="V195" s="27">
        <v>191</v>
      </c>
      <c r="W195" s="29">
        <v>39728.42459490741</v>
      </c>
    </row>
    <row r="196" spans="1:23" x14ac:dyDescent="0.2">
      <c r="A196" s="27" t="s">
        <v>260</v>
      </c>
      <c r="B196" s="27">
        <v>2.4399999999999999E-3</v>
      </c>
      <c r="C196" s="27">
        <v>33.088349999999998</v>
      </c>
      <c r="D196" s="27">
        <v>5.77E-3</v>
      </c>
      <c r="E196" s="27">
        <v>36.467709999999997</v>
      </c>
      <c r="F196" s="27">
        <v>8.6400000000000001E-3</v>
      </c>
      <c r="G196" s="27">
        <v>1.044E-2</v>
      </c>
      <c r="H196" s="27">
        <v>1.6999999999999999E-3</v>
      </c>
      <c r="I196" s="27">
        <v>2.215E-2</v>
      </c>
      <c r="J196" s="27">
        <v>0.21797</v>
      </c>
      <c r="K196" s="27">
        <v>25.694949999999999</v>
      </c>
      <c r="L196" s="27">
        <v>0.54557</v>
      </c>
      <c r="M196" s="27">
        <v>96.065700000000007</v>
      </c>
      <c r="N196" s="27">
        <v>-7317.3</v>
      </c>
      <c r="O196" s="27">
        <v>-1620.3</v>
      </c>
      <c r="P196" s="27">
        <v>-77</v>
      </c>
      <c r="Q196" s="27" t="s">
        <v>24</v>
      </c>
      <c r="R196" s="27" t="s">
        <v>24</v>
      </c>
      <c r="S196" s="32" t="s">
        <v>258</v>
      </c>
      <c r="T196" s="27">
        <v>22427.96</v>
      </c>
      <c r="U196" s="27">
        <v>13.22015</v>
      </c>
      <c r="V196" s="27">
        <v>192</v>
      </c>
      <c r="W196" s="29">
        <v>39728.427615740744</v>
      </c>
    </row>
    <row r="197" spans="1:23" x14ac:dyDescent="0.2">
      <c r="A197" s="27" t="s">
        <v>261</v>
      </c>
      <c r="B197" s="27">
        <v>1.3169999999999999E-2</v>
      </c>
      <c r="C197" s="27">
        <v>33.645969999999998</v>
      </c>
      <c r="D197" s="27">
        <v>8.2309999999999994E-2</v>
      </c>
      <c r="E197" s="27">
        <v>37.19258</v>
      </c>
      <c r="F197" s="27">
        <v>3.5290000000000002E-2</v>
      </c>
      <c r="G197" s="27">
        <v>3.1260000000000003E-2</v>
      </c>
      <c r="H197" s="27">
        <v>1.0829999999999999E-2</v>
      </c>
      <c r="I197" s="27">
        <v>3.9289999999999999E-2</v>
      </c>
      <c r="J197" s="27">
        <v>0.2555</v>
      </c>
      <c r="K197" s="27">
        <v>25.667400000000001</v>
      </c>
      <c r="L197" s="27">
        <v>0.54623999999999995</v>
      </c>
      <c r="M197" s="27">
        <v>97.519829999999999</v>
      </c>
      <c r="N197" s="27">
        <v>-7327</v>
      </c>
      <c r="O197" s="27">
        <v>-1621</v>
      </c>
      <c r="P197" s="27">
        <v>-77</v>
      </c>
      <c r="Q197" s="27" t="s">
        <v>24</v>
      </c>
      <c r="R197" s="27" t="s">
        <v>24</v>
      </c>
      <c r="S197" s="32" t="s">
        <v>258</v>
      </c>
      <c r="T197" s="27">
        <v>22437.21</v>
      </c>
      <c r="U197" s="27">
        <v>13.38058</v>
      </c>
      <c r="V197" s="27">
        <v>193</v>
      </c>
      <c r="W197" s="29">
        <v>39728.430636574078</v>
      </c>
    </row>
    <row r="198" spans="1:23" x14ac:dyDescent="0.2">
      <c r="A198" s="27" t="s">
        <v>262</v>
      </c>
      <c r="B198" s="27">
        <v>7.0499999999999998E-3</v>
      </c>
      <c r="C198" s="27">
        <v>32.283900000000003</v>
      </c>
      <c r="D198" s="27">
        <v>0.18226999999999999</v>
      </c>
      <c r="E198" s="27">
        <v>38.757260000000002</v>
      </c>
      <c r="F198" s="27">
        <v>0</v>
      </c>
      <c r="G198" s="27">
        <v>0.46146999999999999</v>
      </c>
      <c r="H198" s="27">
        <v>3.6249999999999998E-2</v>
      </c>
      <c r="I198" s="27">
        <v>0.17333999999999999</v>
      </c>
      <c r="J198" s="27">
        <v>0.23344999999999999</v>
      </c>
      <c r="K198" s="27">
        <v>24.959630000000001</v>
      </c>
      <c r="L198" s="27">
        <v>0.59497</v>
      </c>
      <c r="M198" s="27">
        <v>97.689589999999995</v>
      </c>
      <c r="N198" s="27">
        <v>-7309</v>
      </c>
      <c r="O198" s="27">
        <v>-1563</v>
      </c>
      <c r="P198" s="27">
        <v>-77</v>
      </c>
      <c r="Q198" s="27" t="s">
        <v>24</v>
      </c>
      <c r="R198" s="27" t="s">
        <v>24</v>
      </c>
      <c r="S198" s="32" t="s">
        <v>263</v>
      </c>
      <c r="T198" s="27">
        <v>22399.39</v>
      </c>
      <c r="U198" s="27">
        <v>13.36347</v>
      </c>
      <c r="V198" s="27">
        <v>194</v>
      </c>
      <c r="W198" s="29">
        <v>39728.433657407404</v>
      </c>
    </row>
    <row r="199" spans="1:23" x14ac:dyDescent="0.2">
      <c r="A199" s="27" t="s">
        <v>264</v>
      </c>
      <c r="B199" s="27">
        <v>1.4E-2</v>
      </c>
      <c r="C199" s="27">
        <v>33.531689999999998</v>
      </c>
      <c r="D199" s="27">
        <v>0</v>
      </c>
      <c r="E199" s="27">
        <v>37.617460000000001</v>
      </c>
      <c r="F199" s="27">
        <v>0</v>
      </c>
      <c r="G199" s="27">
        <v>3.7960000000000001E-2</v>
      </c>
      <c r="H199" s="27">
        <v>1.6150000000000001E-2</v>
      </c>
      <c r="I199" s="27">
        <v>2.273E-2</v>
      </c>
      <c r="J199" s="27">
        <v>0.22461999999999999</v>
      </c>
      <c r="K199" s="27">
        <v>25.109960000000001</v>
      </c>
      <c r="L199" s="27">
        <v>0.60997999999999997</v>
      </c>
      <c r="M199" s="27">
        <v>97.184560000000005</v>
      </c>
      <c r="N199" s="27">
        <v>-7321.7</v>
      </c>
      <c r="O199" s="27">
        <v>-1566.3</v>
      </c>
      <c r="P199" s="27">
        <v>-77</v>
      </c>
      <c r="Q199" s="27" t="s">
        <v>24</v>
      </c>
      <c r="R199" s="27" t="s">
        <v>24</v>
      </c>
      <c r="S199" s="32" t="s">
        <v>263</v>
      </c>
      <c r="T199" s="27">
        <v>22412.41</v>
      </c>
      <c r="U199" s="27">
        <v>13.28336</v>
      </c>
      <c r="V199" s="27">
        <v>195</v>
      </c>
      <c r="W199" s="29">
        <v>39728.436886574076</v>
      </c>
    </row>
    <row r="200" spans="1:23" x14ac:dyDescent="0.2">
      <c r="A200" s="27" t="s">
        <v>265</v>
      </c>
      <c r="B200" s="27">
        <v>0</v>
      </c>
      <c r="C200" s="27">
        <v>33.838590000000003</v>
      </c>
      <c r="D200" s="27">
        <v>9.6299999999999997E-2</v>
      </c>
      <c r="E200" s="27">
        <v>37.095619999999997</v>
      </c>
      <c r="F200" s="27">
        <v>0</v>
      </c>
      <c r="G200" s="27">
        <v>6.6850000000000007E-2</v>
      </c>
      <c r="H200" s="27">
        <v>4.6730000000000001E-2</v>
      </c>
      <c r="I200" s="27">
        <v>0.25147999999999998</v>
      </c>
      <c r="J200" s="27">
        <v>0.20729</v>
      </c>
      <c r="K200" s="27">
        <v>25.30527</v>
      </c>
      <c r="L200" s="27">
        <v>0.57770999999999995</v>
      </c>
      <c r="M200" s="27">
        <v>97.485830000000007</v>
      </c>
      <c r="N200" s="27">
        <v>-7334.3</v>
      </c>
      <c r="O200" s="27">
        <v>-1569.7</v>
      </c>
      <c r="P200" s="27">
        <v>-77</v>
      </c>
      <c r="Q200" s="27" t="s">
        <v>24</v>
      </c>
      <c r="R200" s="27" t="s">
        <v>24</v>
      </c>
      <c r="S200" s="32" t="s">
        <v>263</v>
      </c>
      <c r="T200" s="27">
        <v>22425.42</v>
      </c>
      <c r="U200" s="27">
        <v>13.352600000000001</v>
      </c>
      <c r="V200" s="27">
        <v>196</v>
      </c>
      <c r="W200" s="29">
        <v>39728.439872685187</v>
      </c>
    </row>
    <row r="201" spans="1:23" x14ac:dyDescent="0.2">
      <c r="A201" s="27" t="s">
        <v>266</v>
      </c>
      <c r="B201" s="27">
        <v>8.0999999999999996E-3</v>
      </c>
      <c r="C201" s="27">
        <v>33.539850000000001</v>
      </c>
      <c r="D201" s="27">
        <v>0.27506000000000003</v>
      </c>
      <c r="E201" s="27">
        <v>37.251370000000001</v>
      </c>
      <c r="F201" s="27">
        <v>7.2199999999999999E-3</v>
      </c>
      <c r="G201" s="27">
        <v>0.49878</v>
      </c>
      <c r="H201" s="27">
        <v>4.0649999999999999E-2</v>
      </c>
      <c r="I201" s="27">
        <v>0.47420000000000001</v>
      </c>
      <c r="J201" s="27">
        <v>0.22767999999999999</v>
      </c>
      <c r="K201" s="27">
        <v>25.001010000000001</v>
      </c>
      <c r="L201" s="27">
        <v>0.58518999999999999</v>
      </c>
      <c r="M201" s="27">
        <v>97.909099999999995</v>
      </c>
      <c r="N201" s="27">
        <v>-7347</v>
      </c>
      <c r="O201" s="27">
        <v>-1573</v>
      </c>
      <c r="P201" s="27">
        <v>-77</v>
      </c>
      <c r="Q201" s="27" t="s">
        <v>24</v>
      </c>
      <c r="R201" s="27" t="s">
        <v>24</v>
      </c>
      <c r="S201" s="32" t="s">
        <v>263</v>
      </c>
      <c r="T201" s="27">
        <v>22438.44</v>
      </c>
      <c r="U201" s="27">
        <v>13.412660000000001</v>
      </c>
      <c r="V201" s="27">
        <v>197</v>
      </c>
      <c r="W201" s="29">
        <v>39728.442881944444</v>
      </c>
    </row>
    <row r="202" spans="1:23" x14ac:dyDescent="0.2">
      <c r="A202" s="27" t="s">
        <v>267</v>
      </c>
      <c r="B202" s="27">
        <v>8.8400000000000006E-2</v>
      </c>
      <c r="C202" s="27">
        <v>9.7773800000000008</v>
      </c>
      <c r="D202" s="27">
        <v>0.2329</v>
      </c>
      <c r="E202" s="27">
        <v>50.96828</v>
      </c>
      <c r="F202" s="27">
        <v>2.48E-3</v>
      </c>
      <c r="G202" s="27">
        <v>22.827310000000001</v>
      </c>
      <c r="H202" s="27">
        <v>2.4930000000000001E-2</v>
      </c>
      <c r="I202" s="27">
        <v>7.9799999999999992E-3</v>
      </c>
      <c r="J202" s="27">
        <v>0.11697</v>
      </c>
      <c r="K202" s="27">
        <v>13.16323</v>
      </c>
      <c r="L202" s="27">
        <v>1.8699999999999999E-3</v>
      </c>
      <c r="M202" s="27">
        <v>97.21172</v>
      </c>
      <c r="N202" s="27">
        <v>-7595</v>
      </c>
      <c r="O202" s="27">
        <v>-1685</v>
      </c>
      <c r="P202" s="27">
        <v>-77</v>
      </c>
      <c r="Q202" s="27" t="s">
        <v>24</v>
      </c>
      <c r="R202" s="27" t="s">
        <v>24</v>
      </c>
      <c r="S202" s="32" t="s">
        <v>268</v>
      </c>
      <c r="T202" s="27">
        <v>22710.16</v>
      </c>
      <c r="U202" s="27">
        <v>13.26871</v>
      </c>
      <c r="V202" s="27">
        <v>198</v>
      </c>
      <c r="W202" s="29">
        <v>39728.445937500001</v>
      </c>
    </row>
    <row r="203" spans="1:23" x14ac:dyDescent="0.2">
      <c r="A203" s="27" t="s">
        <v>269</v>
      </c>
      <c r="B203" s="27">
        <v>3.1199999999999999E-2</v>
      </c>
      <c r="C203" s="27">
        <v>9.6731700000000007</v>
      </c>
      <c r="D203" s="27">
        <v>3.3899999999999998E-3</v>
      </c>
      <c r="E203" s="27">
        <v>51.429090000000002</v>
      </c>
      <c r="F203" s="27">
        <v>0</v>
      </c>
      <c r="G203" s="27">
        <v>23.304649999999999</v>
      </c>
      <c r="H203" s="27">
        <v>7.7299999999999999E-3</v>
      </c>
      <c r="I203" s="27">
        <v>0</v>
      </c>
      <c r="J203" s="27">
        <v>0.18339</v>
      </c>
      <c r="K203" s="27">
        <v>13.026529999999999</v>
      </c>
      <c r="L203" s="27">
        <v>0</v>
      </c>
      <c r="M203" s="27">
        <v>97.659149999999997</v>
      </c>
      <c r="N203" s="27">
        <v>-7604.6</v>
      </c>
      <c r="O203" s="27">
        <v>-1684.6</v>
      </c>
      <c r="P203" s="27">
        <v>-77</v>
      </c>
      <c r="Q203" s="27" t="s">
        <v>24</v>
      </c>
      <c r="R203" s="27" t="s">
        <v>24</v>
      </c>
      <c r="S203" s="32" t="s">
        <v>268</v>
      </c>
      <c r="T203" s="27">
        <v>22718.959999999999</v>
      </c>
      <c r="U203" s="27">
        <v>13.33442</v>
      </c>
      <c r="V203" s="27">
        <v>199</v>
      </c>
      <c r="W203" s="29">
        <v>39728.449131944442</v>
      </c>
    </row>
    <row r="204" spans="1:23" x14ac:dyDescent="0.2">
      <c r="A204" s="27" t="s">
        <v>270</v>
      </c>
      <c r="B204" s="27">
        <v>2.4060000000000002E-2</v>
      </c>
      <c r="C204" s="27">
        <v>9.6007599999999993</v>
      </c>
      <c r="D204" s="27">
        <v>0</v>
      </c>
      <c r="E204" s="27">
        <v>51.51717</v>
      </c>
      <c r="F204" s="27">
        <v>0</v>
      </c>
      <c r="G204" s="27">
        <v>23.146329999999999</v>
      </c>
      <c r="H204" s="27">
        <v>2.1129999999999999E-2</v>
      </c>
      <c r="I204" s="27">
        <v>0</v>
      </c>
      <c r="J204" s="27">
        <v>0.11612</v>
      </c>
      <c r="K204" s="27">
        <v>13.28472</v>
      </c>
      <c r="L204" s="27">
        <v>0</v>
      </c>
      <c r="M204" s="27">
        <v>97.710290000000001</v>
      </c>
      <c r="N204" s="27">
        <v>-7614.2</v>
      </c>
      <c r="O204" s="27">
        <v>-1684.2</v>
      </c>
      <c r="P204" s="27">
        <v>-77</v>
      </c>
      <c r="Q204" s="27" t="s">
        <v>24</v>
      </c>
      <c r="R204" s="27" t="s">
        <v>24</v>
      </c>
      <c r="S204" s="32" t="s">
        <v>268</v>
      </c>
      <c r="T204" s="27">
        <v>22727.77</v>
      </c>
      <c r="U204" s="27">
        <v>13.349299999999999</v>
      </c>
      <c r="V204" s="27">
        <v>200</v>
      </c>
      <c r="W204" s="29">
        <v>39728.452175925922</v>
      </c>
    </row>
    <row r="205" spans="1:23" x14ac:dyDescent="0.2">
      <c r="A205" s="27" t="s">
        <v>271</v>
      </c>
      <c r="B205" s="27">
        <v>1.7389999999999999E-2</v>
      </c>
      <c r="C205" s="27">
        <v>8.0091099999999997</v>
      </c>
      <c r="D205" s="27">
        <v>0</v>
      </c>
      <c r="E205" s="27">
        <v>51.056240000000003</v>
      </c>
      <c r="F205" s="27">
        <v>0</v>
      </c>
      <c r="G205" s="27">
        <v>22.987200000000001</v>
      </c>
      <c r="H205" s="27">
        <v>5.0200000000000002E-3</v>
      </c>
      <c r="I205" s="27">
        <v>4.5599999999999998E-3</v>
      </c>
      <c r="J205" s="27">
        <v>0.19838</v>
      </c>
      <c r="K205" s="27">
        <v>15.5806</v>
      </c>
      <c r="L205" s="27">
        <v>3.0530000000000002E-2</v>
      </c>
      <c r="M205" s="27">
        <v>97.889020000000002</v>
      </c>
      <c r="N205" s="27">
        <v>-7623.8</v>
      </c>
      <c r="O205" s="27">
        <v>-1683.8</v>
      </c>
      <c r="P205" s="27">
        <v>-77</v>
      </c>
      <c r="Q205" s="27" t="s">
        <v>24</v>
      </c>
      <c r="R205" s="27" t="s">
        <v>24</v>
      </c>
      <c r="S205" s="32" t="s">
        <v>268</v>
      </c>
      <c r="T205" s="27">
        <v>22736.57</v>
      </c>
      <c r="U205" s="27">
        <v>13.63761</v>
      </c>
      <c r="V205" s="27">
        <v>201</v>
      </c>
      <c r="W205" s="29">
        <v>39728.45516203704</v>
      </c>
    </row>
    <row r="206" spans="1:23" x14ac:dyDescent="0.2">
      <c r="A206" s="27" t="s">
        <v>272</v>
      </c>
      <c r="B206" s="27">
        <v>2.4760000000000001E-2</v>
      </c>
      <c r="C206" s="27">
        <v>8.0531299999999995</v>
      </c>
      <c r="D206" s="27">
        <v>2.452E-2</v>
      </c>
      <c r="E206" s="27">
        <v>50.95975</v>
      </c>
      <c r="F206" s="27">
        <v>2.48E-3</v>
      </c>
      <c r="G206" s="27">
        <v>22.958559999999999</v>
      </c>
      <c r="H206" s="27">
        <v>0</v>
      </c>
      <c r="I206" s="27">
        <v>0</v>
      </c>
      <c r="J206" s="27">
        <v>0.15659000000000001</v>
      </c>
      <c r="K206" s="27">
        <v>14.943680000000001</v>
      </c>
      <c r="L206" s="27">
        <v>1.2290000000000001E-2</v>
      </c>
      <c r="M206" s="27">
        <v>97.135750000000002</v>
      </c>
      <c r="N206" s="27">
        <v>-7633.4</v>
      </c>
      <c r="O206" s="27">
        <v>-1683.4</v>
      </c>
      <c r="P206" s="27">
        <v>-77</v>
      </c>
      <c r="Q206" s="27" t="s">
        <v>24</v>
      </c>
      <c r="R206" s="27" t="s">
        <v>24</v>
      </c>
      <c r="S206" s="32" t="s">
        <v>268</v>
      </c>
      <c r="T206" s="27">
        <v>22745.38</v>
      </c>
      <c r="U206" s="27">
        <v>13.47621</v>
      </c>
      <c r="V206" s="27">
        <v>202</v>
      </c>
      <c r="W206" s="29">
        <v>39728.458171296297</v>
      </c>
    </row>
    <row r="207" spans="1:23" x14ac:dyDescent="0.2">
      <c r="A207" s="27" t="s">
        <v>273</v>
      </c>
      <c r="B207" s="27">
        <v>3.4290000000000001E-2</v>
      </c>
      <c r="C207" s="27">
        <v>9.2761700000000005</v>
      </c>
      <c r="D207" s="27">
        <v>4.1709999999999997E-2</v>
      </c>
      <c r="E207" s="27">
        <v>51.486260000000001</v>
      </c>
      <c r="F207" s="27">
        <v>9.4699999999999993E-3</v>
      </c>
      <c r="G207" s="27">
        <v>23.162140000000001</v>
      </c>
      <c r="H207" s="27">
        <v>1.9480000000000001E-2</v>
      </c>
      <c r="I207" s="27">
        <v>1.444E-2</v>
      </c>
      <c r="J207" s="27">
        <v>0.11962</v>
      </c>
      <c r="K207" s="27">
        <v>13.604139999999999</v>
      </c>
      <c r="L207" s="27">
        <v>2.426E-2</v>
      </c>
      <c r="M207" s="27">
        <v>97.791979999999995</v>
      </c>
      <c r="N207" s="27">
        <v>-7643</v>
      </c>
      <c r="O207" s="27">
        <v>-1683</v>
      </c>
      <c r="P207" s="27">
        <v>-77</v>
      </c>
      <c r="Q207" s="27" t="s">
        <v>24</v>
      </c>
      <c r="R207" s="27" t="s">
        <v>24</v>
      </c>
      <c r="S207" s="32" t="s">
        <v>268</v>
      </c>
      <c r="T207" s="27">
        <v>22754.18</v>
      </c>
      <c r="U207" s="27">
        <v>13.406459999999999</v>
      </c>
      <c r="V207" s="27">
        <v>203</v>
      </c>
      <c r="W207" s="29">
        <v>39728.461168981485</v>
      </c>
    </row>
    <row r="208" spans="1:23" x14ac:dyDescent="0.2">
      <c r="A208" s="27" t="s">
        <v>274</v>
      </c>
      <c r="B208" s="27">
        <v>8.0700000000000008E-3</v>
      </c>
      <c r="C208" s="27">
        <v>26.758420000000001</v>
      </c>
      <c r="D208" s="27">
        <v>0.65747999999999995</v>
      </c>
      <c r="E208" s="27">
        <v>54.33719</v>
      </c>
      <c r="F208" s="27">
        <v>8.2699999999999996E-3</v>
      </c>
      <c r="G208" s="27">
        <v>0.37059999999999998</v>
      </c>
      <c r="H208" s="27">
        <v>0.15329000000000001</v>
      </c>
      <c r="I208" s="27">
        <v>0.47674</v>
      </c>
      <c r="J208" s="27">
        <v>8.7870000000000004E-2</v>
      </c>
      <c r="K208" s="27">
        <v>15.76709</v>
      </c>
      <c r="L208" s="27">
        <v>0.111</v>
      </c>
      <c r="M208" s="27">
        <v>98.736009999999993</v>
      </c>
      <c r="N208" s="27">
        <v>-17947</v>
      </c>
      <c r="O208" s="27">
        <v>26628</v>
      </c>
      <c r="P208" s="27">
        <v>-59</v>
      </c>
      <c r="Q208" s="27" t="s">
        <v>24</v>
      </c>
      <c r="R208" s="27" t="s">
        <v>24</v>
      </c>
      <c r="S208" s="32" t="s">
        <v>275</v>
      </c>
      <c r="T208" s="27">
        <v>37376.44</v>
      </c>
      <c r="U208" s="27">
        <v>12.418480000000001</v>
      </c>
      <c r="V208" s="27">
        <v>204</v>
      </c>
      <c r="W208" s="29">
        <v>39728.464282407411</v>
      </c>
    </row>
    <row r="209" spans="1:23" x14ac:dyDescent="0.2">
      <c r="A209" s="27" t="s">
        <v>276</v>
      </c>
      <c r="B209" s="27">
        <v>6.3099999999999996E-3</v>
      </c>
      <c r="C209" s="27">
        <v>28.261150000000001</v>
      </c>
      <c r="D209" s="27">
        <v>0.56764000000000003</v>
      </c>
      <c r="E209" s="27">
        <v>55.029209999999999</v>
      </c>
      <c r="F209" s="27">
        <v>1.328E-2</v>
      </c>
      <c r="G209" s="27">
        <v>0.34984999999999999</v>
      </c>
      <c r="H209" s="27">
        <v>0.11144</v>
      </c>
      <c r="I209" s="27">
        <v>0.36768000000000001</v>
      </c>
      <c r="J209" s="27">
        <v>7.6420000000000002E-2</v>
      </c>
      <c r="K209" s="27">
        <v>14.006959999999999</v>
      </c>
      <c r="L209" s="27">
        <v>7.6560000000000003E-2</v>
      </c>
      <c r="M209" s="27">
        <v>98.866489999999999</v>
      </c>
      <c r="N209" s="27">
        <v>-17940.2</v>
      </c>
      <c r="O209" s="27">
        <v>26628.799999999999</v>
      </c>
      <c r="P209" s="27">
        <v>-59</v>
      </c>
      <c r="Q209" s="27" t="s">
        <v>24</v>
      </c>
      <c r="R209" s="27" t="s">
        <v>24</v>
      </c>
      <c r="S209" s="32" t="s">
        <v>275</v>
      </c>
      <c r="T209" s="27">
        <v>37371.14</v>
      </c>
      <c r="U209" s="27">
        <v>12.21219</v>
      </c>
      <c r="V209" s="27">
        <v>205</v>
      </c>
      <c r="W209" s="29">
        <v>39728.467488425929</v>
      </c>
    </row>
    <row r="210" spans="1:23" x14ac:dyDescent="0.2">
      <c r="A210" s="27" t="s">
        <v>277</v>
      </c>
      <c r="B210" s="27">
        <v>3.7599999999999999E-3</v>
      </c>
      <c r="C210" s="27">
        <v>28.00263</v>
      </c>
      <c r="D210" s="27">
        <v>1.0254799999999999</v>
      </c>
      <c r="E210" s="27">
        <v>54.643990000000002</v>
      </c>
      <c r="F210" s="27">
        <v>4.9800000000000001E-3</v>
      </c>
      <c r="G210" s="27">
        <v>0.87431999999999999</v>
      </c>
      <c r="H210" s="27">
        <v>0.17929999999999999</v>
      </c>
      <c r="I210" s="27">
        <v>0.48737000000000003</v>
      </c>
      <c r="J210" s="27">
        <v>8.3790000000000003E-2</v>
      </c>
      <c r="K210" s="27">
        <v>12.521409999999999</v>
      </c>
      <c r="L210" s="27">
        <v>8.3070000000000005E-2</v>
      </c>
      <c r="M210" s="27">
        <v>97.9101</v>
      </c>
      <c r="N210" s="27">
        <v>-17933.400000000001</v>
      </c>
      <c r="O210" s="27">
        <v>26629.599999999999</v>
      </c>
      <c r="P210" s="27">
        <v>-59</v>
      </c>
      <c r="Q210" s="27" t="s">
        <v>24</v>
      </c>
      <c r="R210" s="27" t="s">
        <v>24</v>
      </c>
      <c r="S210" s="32" t="s">
        <v>275</v>
      </c>
      <c r="T210" s="27">
        <v>37365.83</v>
      </c>
      <c r="U210" s="27">
        <v>11.987869999999999</v>
      </c>
      <c r="V210" s="27">
        <v>206</v>
      </c>
      <c r="W210" s="29">
        <v>39728.470497685186</v>
      </c>
    </row>
    <row r="211" spans="1:23" x14ac:dyDescent="0.2">
      <c r="A211" s="27" t="s">
        <v>278</v>
      </c>
      <c r="B211" s="27">
        <v>8.0000000000000002E-3</v>
      </c>
      <c r="C211" s="27">
        <v>26.5593</v>
      </c>
      <c r="D211" s="27">
        <v>0.61141999999999996</v>
      </c>
      <c r="E211" s="27">
        <v>54.139710000000001</v>
      </c>
      <c r="F211" s="27">
        <v>0</v>
      </c>
      <c r="G211" s="27">
        <v>0.33372000000000002</v>
      </c>
      <c r="H211" s="27">
        <v>0.1424</v>
      </c>
      <c r="I211" s="27">
        <v>0.37756000000000001</v>
      </c>
      <c r="J211" s="27">
        <v>0.14033999999999999</v>
      </c>
      <c r="K211" s="27">
        <v>15.89176</v>
      </c>
      <c r="L211" s="27">
        <v>0.12606999999999999</v>
      </c>
      <c r="M211" s="27">
        <v>98.330280000000002</v>
      </c>
      <c r="N211" s="27">
        <v>-17926.599999999999</v>
      </c>
      <c r="O211" s="27">
        <v>26630.400000000001</v>
      </c>
      <c r="P211" s="27">
        <v>-59</v>
      </c>
      <c r="Q211" s="27" t="s">
        <v>24</v>
      </c>
      <c r="R211" s="27" t="s">
        <v>24</v>
      </c>
      <c r="S211" s="32" t="s">
        <v>275</v>
      </c>
      <c r="T211" s="27">
        <v>37360.53</v>
      </c>
      <c r="U211" s="27">
        <v>12.384230000000001</v>
      </c>
      <c r="V211" s="27">
        <v>207</v>
      </c>
      <c r="W211" s="29">
        <v>39728.473506944443</v>
      </c>
    </row>
    <row r="212" spans="1:23" x14ac:dyDescent="0.2">
      <c r="A212" s="27" t="s">
        <v>279</v>
      </c>
      <c r="B212" s="27">
        <v>1.5730000000000001E-2</v>
      </c>
      <c r="C212" s="27">
        <v>25.27769</v>
      </c>
      <c r="D212" s="27">
        <v>0.69893000000000005</v>
      </c>
      <c r="E212" s="27">
        <v>54.307470000000002</v>
      </c>
      <c r="F212" s="27">
        <v>9.3999999999999997E-4</v>
      </c>
      <c r="G212" s="27">
        <v>1.7684500000000001</v>
      </c>
      <c r="H212" s="27">
        <v>0.11391999999999999</v>
      </c>
      <c r="I212" s="27">
        <v>0.22434000000000001</v>
      </c>
      <c r="J212" s="27">
        <v>0.16583000000000001</v>
      </c>
      <c r="K212" s="27">
        <v>16.169429999999998</v>
      </c>
      <c r="L212" s="27">
        <v>0.12259</v>
      </c>
      <c r="M212" s="27">
        <v>98.86533</v>
      </c>
      <c r="N212" s="27">
        <v>-17919.8</v>
      </c>
      <c r="O212" s="27">
        <v>26631.200000000001</v>
      </c>
      <c r="P212" s="27">
        <v>-59</v>
      </c>
      <c r="Q212" s="27" t="s">
        <v>24</v>
      </c>
      <c r="R212" s="27" t="s">
        <v>24</v>
      </c>
      <c r="S212" s="32" t="s">
        <v>275</v>
      </c>
      <c r="T212" s="27">
        <v>37355.230000000003</v>
      </c>
      <c r="U212" s="27">
        <v>12.5502</v>
      </c>
      <c r="V212" s="27">
        <v>208</v>
      </c>
      <c r="W212" s="29">
        <v>39728.476493055554</v>
      </c>
    </row>
    <row r="213" spans="1:23" x14ac:dyDescent="0.2">
      <c r="A213" s="27" t="s">
        <v>280</v>
      </c>
      <c r="B213" s="27">
        <v>4.2229999999999997E-2</v>
      </c>
      <c r="C213" s="27">
        <v>16.711459999999999</v>
      </c>
      <c r="D213" s="27">
        <v>16.465029999999999</v>
      </c>
      <c r="E213" s="27">
        <v>45.678350000000002</v>
      </c>
      <c r="F213" s="27">
        <v>1.3169999999999999E-2</v>
      </c>
      <c r="G213" s="27">
        <v>4.3387500000000001</v>
      </c>
      <c r="H213" s="27">
        <v>2.4649999999999998E-2</v>
      </c>
      <c r="I213" s="27">
        <v>6.7449999999999996E-2</v>
      </c>
      <c r="J213" s="27">
        <v>0.14050000000000001</v>
      </c>
      <c r="K213" s="27">
        <v>12.42085</v>
      </c>
      <c r="L213" s="27">
        <v>0.10983999999999999</v>
      </c>
      <c r="M213" s="27">
        <v>96.012270000000001</v>
      </c>
      <c r="N213" s="27">
        <v>-17913</v>
      </c>
      <c r="O213" s="27">
        <v>26632</v>
      </c>
      <c r="P213" s="27">
        <v>-59</v>
      </c>
      <c r="Q213" s="27" t="s">
        <v>24</v>
      </c>
      <c r="R213" s="27" t="s">
        <v>24</v>
      </c>
      <c r="S213" s="32" t="s">
        <v>275</v>
      </c>
      <c r="T213" s="27">
        <v>37349.919999999998</v>
      </c>
      <c r="U213" s="27">
        <v>11.95818</v>
      </c>
      <c r="V213" s="27">
        <v>209</v>
      </c>
      <c r="W213" s="29">
        <v>39728.479502314818</v>
      </c>
    </row>
    <row r="214" spans="1:23" x14ac:dyDescent="0.2">
      <c r="A214" s="27" t="s">
        <v>281</v>
      </c>
      <c r="B214" s="27">
        <v>2.5999999999999998E-4</v>
      </c>
      <c r="C214" s="27">
        <v>32.095759999999999</v>
      </c>
      <c r="D214" s="27">
        <v>0</v>
      </c>
      <c r="E214" s="27">
        <v>37.152940000000001</v>
      </c>
      <c r="F214" s="27">
        <v>0</v>
      </c>
      <c r="G214" s="27">
        <v>2.2380000000000001E-2</v>
      </c>
      <c r="H214" s="27">
        <v>0</v>
      </c>
      <c r="I214" s="27">
        <v>3.7060000000000003E-2</v>
      </c>
      <c r="J214" s="27">
        <v>0.24995000000000001</v>
      </c>
      <c r="K214" s="27">
        <v>28.491029999999999</v>
      </c>
      <c r="L214" s="27">
        <v>0.57823999999999998</v>
      </c>
      <c r="M214" s="27">
        <v>98.627629999999996</v>
      </c>
      <c r="N214" s="27">
        <v>-17899</v>
      </c>
      <c r="O214" s="27">
        <v>26632</v>
      </c>
      <c r="P214" s="27">
        <v>-59</v>
      </c>
      <c r="Q214" s="27" t="s">
        <v>24</v>
      </c>
      <c r="R214" s="27" t="s">
        <v>24</v>
      </c>
      <c r="S214" s="32" t="s">
        <v>282</v>
      </c>
      <c r="T214" s="27">
        <v>37338.120000000003</v>
      </c>
      <c r="U214" s="27">
        <v>13.81983</v>
      </c>
      <c r="V214" s="27">
        <v>210</v>
      </c>
      <c r="W214" s="29">
        <v>39728.482557870368</v>
      </c>
    </row>
    <row r="215" spans="1:23" x14ac:dyDescent="0.2">
      <c r="A215" s="27" t="s">
        <v>283</v>
      </c>
      <c r="B215" s="27">
        <v>6.1599999999999997E-3</v>
      </c>
      <c r="C215" s="27">
        <v>31.95796</v>
      </c>
      <c r="D215" s="27">
        <v>0</v>
      </c>
      <c r="E215" s="27">
        <v>37.336390000000002</v>
      </c>
      <c r="F215" s="27">
        <v>0</v>
      </c>
      <c r="G215" s="27">
        <v>1.2409999999999999E-2</v>
      </c>
      <c r="H215" s="27">
        <v>1.14E-3</v>
      </c>
      <c r="I215" s="27">
        <v>1.847E-2</v>
      </c>
      <c r="J215" s="27">
        <v>0.26402999999999999</v>
      </c>
      <c r="K215" s="27">
        <v>28.427309999999999</v>
      </c>
      <c r="L215" s="27">
        <v>0.57211999999999996</v>
      </c>
      <c r="M215" s="27">
        <v>98.595979999999997</v>
      </c>
      <c r="N215" s="27">
        <v>-17886.3</v>
      </c>
      <c r="O215" s="27">
        <v>26631.8</v>
      </c>
      <c r="P215" s="27">
        <v>-59</v>
      </c>
      <c r="Q215" s="27" t="s">
        <v>24</v>
      </c>
      <c r="R215" s="27" t="s">
        <v>24</v>
      </c>
      <c r="S215" s="32" t="s">
        <v>282</v>
      </c>
      <c r="T215" s="27">
        <v>37327.24</v>
      </c>
      <c r="U215" s="27">
        <v>13.80893</v>
      </c>
      <c r="V215" s="27">
        <v>211</v>
      </c>
      <c r="W215" s="29">
        <v>39728.485775462963</v>
      </c>
    </row>
    <row r="216" spans="1:23" x14ac:dyDescent="0.2">
      <c r="A216" s="27" t="s">
        <v>284</v>
      </c>
      <c r="B216" s="27">
        <v>0</v>
      </c>
      <c r="C216" s="27">
        <v>31.666319999999999</v>
      </c>
      <c r="D216" s="27">
        <v>0</v>
      </c>
      <c r="E216" s="27">
        <v>37.438009999999998</v>
      </c>
      <c r="F216" s="27">
        <v>0</v>
      </c>
      <c r="G216" s="27">
        <v>1.221E-2</v>
      </c>
      <c r="H216" s="27">
        <v>8.4399999999999996E-3</v>
      </c>
      <c r="I216" s="27">
        <v>1.575E-2</v>
      </c>
      <c r="J216" s="27">
        <v>0.20527000000000001</v>
      </c>
      <c r="K216" s="27">
        <v>28.438310000000001</v>
      </c>
      <c r="L216" s="27">
        <v>0.59770999999999996</v>
      </c>
      <c r="M216" s="27">
        <v>98.38203</v>
      </c>
      <c r="N216" s="27">
        <v>-17873.5</v>
      </c>
      <c r="O216" s="27">
        <v>26631.5</v>
      </c>
      <c r="P216" s="27">
        <v>-59</v>
      </c>
      <c r="Q216" s="27" t="s">
        <v>24</v>
      </c>
      <c r="R216" s="27" t="s">
        <v>24</v>
      </c>
      <c r="S216" s="32" t="s">
        <v>282</v>
      </c>
      <c r="T216" s="27">
        <v>37316.36</v>
      </c>
      <c r="U216" s="27">
        <v>13.787190000000001</v>
      </c>
      <c r="V216" s="27">
        <v>212</v>
      </c>
      <c r="W216" s="29">
        <v>39728.48878472222</v>
      </c>
    </row>
    <row r="217" spans="1:23" x14ac:dyDescent="0.2">
      <c r="A217" s="27" t="s">
        <v>285</v>
      </c>
      <c r="B217" s="27">
        <v>2.1129999999999999E-2</v>
      </c>
      <c r="C217" s="27">
        <v>32.103900000000003</v>
      </c>
      <c r="D217" s="27">
        <v>5.7400000000000003E-3</v>
      </c>
      <c r="E217" s="27">
        <v>37.322539999999996</v>
      </c>
      <c r="F217" s="27">
        <v>7.6299999999999996E-3</v>
      </c>
      <c r="G217" s="27">
        <v>2.1299999999999999E-3</v>
      </c>
      <c r="H217" s="27">
        <v>3.5300000000000002E-3</v>
      </c>
      <c r="I217" s="27">
        <v>2.426E-2</v>
      </c>
      <c r="J217" s="27">
        <v>0.23157</v>
      </c>
      <c r="K217" s="27">
        <v>28.398669999999999</v>
      </c>
      <c r="L217" s="27">
        <v>0.53007000000000004</v>
      </c>
      <c r="M217" s="27">
        <v>98.651179999999997</v>
      </c>
      <c r="N217" s="27">
        <v>-17860.8</v>
      </c>
      <c r="O217" s="27">
        <v>26631.3</v>
      </c>
      <c r="P217" s="27">
        <v>-59</v>
      </c>
      <c r="Q217" s="27" t="s">
        <v>24</v>
      </c>
      <c r="R217" s="27" t="s">
        <v>24</v>
      </c>
      <c r="S217" s="32" t="s">
        <v>282</v>
      </c>
      <c r="T217" s="27">
        <v>37305.480000000003</v>
      </c>
      <c r="U217" s="27">
        <v>13.80486</v>
      </c>
      <c r="V217" s="27">
        <v>213</v>
      </c>
      <c r="W217" s="29">
        <v>39728.491782407407</v>
      </c>
    </row>
    <row r="218" spans="1:23" x14ac:dyDescent="0.2">
      <c r="A218" s="27" t="s">
        <v>286</v>
      </c>
      <c r="B218" s="27">
        <v>8.5400000000000007E-3</v>
      </c>
      <c r="C218" s="27">
        <v>31.51437</v>
      </c>
      <c r="D218" s="27">
        <v>9.1000000000000004E-3</v>
      </c>
      <c r="E218" s="27">
        <v>37.596969999999999</v>
      </c>
      <c r="F218" s="27">
        <v>1.132E-2</v>
      </c>
      <c r="G218" s="27">
        <v>9.4900000000000002E-3</v>
      </c>
      <c r="H218" s="27">
        <v>1.5559999999999999E-2</v>
      </c>
      <c r="I218" s="27">
        <v>2.8709999999999999E-2</v>
      </c>
      <c r="J218" s="27">
        <v>0.21279000000000001</v>
      </c>
      <c r="K218" s="27">
        <v>28.537099999999999</v>
      </c>
      <c r="L218" s="27">
        <v>0.63153999999999999</v>
      </c>
      <c r="M218" s="27">
        <v>98.575500000000005</v>
      </c>
      <c r="N218" s="27">
        <v>-17848</v>
      </c>
      <c r="O218" s="27">
        <v>26631</v>
      </c>
      <c r="P218" s="27">
        <v>-59</v>
      </c>
      <c r="Q218" s="27" t="s">
        <v>24</v>
      </c>
      <c r="R218" s="27" t="s">
        <v>24</v>
      </c>
      <c r="S218" s="32" t="s">
        <v>282</v>
      </c>
      <c r="T218" s="27">
        <v>37294.61</v>
      </c>
      <c r="U218" s="27">
        <v>13.827400000000001</v>
      </c>
      <c r="V218" s="27">
        <v>214</v>
      </c>
      <c r="W218" s="29">
        <v>39728.494768518518</v>
      </c>
    </row>
    <row r="219" spans="1:23" x14ac:dyDescent="0.2">
      <c r="A219" s="27" t="s">
        <v>287</v>
      </c>
      <c r="B219" s="27">
        <v>4.6488399999999999</v>
      </c>
      <c r="C219" s="27">
        <v>8.7301199999999994</v>
      </c>
      <c r="D219" s="27">
        <v>17.553830000000001</v>
      </c>
      <c r="E219" s="27">
        <v>56.685380000000002</v>
      </c>
      <c r="F219" s="27">
        <v>0.28521999999999997</v>
      </c>
      <c r="G219" s="27">
        <v>5.6102600000000002</v>
      </c>
      <c r="H219" s="27">
        <v>3.798E-2</v>
      </c>
      <c r="I219" s="27">
        <v>0.64126000000000005</v>
      </c>
      <c r="J219" s="27">
        <v>9.7369999999999998E-2</v>
      </c>
      <c r="K219" s="27">
        <v>7.6475400000000002</v>
      </c>
      <c r="L219" s="27">
        <v>9.4140000000000001E-2</v>
      </c>
      <c r="M219" s="27">
        <v>102.03189999999999</v>
      </c>
      <c r="N219" s="27">
        <v>-18353</v>
      </c>
      <c r="O219" s="27">
        <v>26867</v>
      </c>
      <c r="P219" s="27">
        <v>-58</v>
      </c>
      <c r="Q219" s="27" t="s">
        <v>24</v>
      </c>
      <c r="R219" s="27" t="s">
        <v>24</v>
      </c>
      <c r="S219" s="32" t="s">
        <v>288</v>
      </c>
      <c r="T219" s="27">
        <v>37847.269999999997</v>
      </c>
      <c r="U219" s="27">
        <v>12.20909</v>
      </c>
      <c r="V219" s="27">
        <v>215</v>
      </c>
      <c r="W219" s="29">
        <v>39728.497835648152</v>
      </c>
    </row>
    <row r="220" spans="1:23" x14ac:dyDescent="0.2">
      <c r="A220" s="27" t="s">
        <v>289</v>
      </c>
      <c r="B220" s="27">
        <v>6.5140500000000001</v>
      </c>
      <c r="C220" s="27">
        <v>0.54622999999999999</v>
      </c>
      <c r="D220" s="27">
        <v>25.045210000000001</v>
      </c>
      <c r="E220" s="27">
        <v>54.358809999999998</v>
      </c>
      <c r="F220" s="27">
        <v>0.46851999999999999</v>
      </c>
      <c r="G220" s="27">
        <v>6.4260099999999998</v>
      </c>
      <c r="H220" s="27">
        <v>5.96E-3</v>
      </c>
      <c r="I220" s="27">
        <v>1.0344500000000001</v>
      </c>
      <c r="J220" s="27">
        <v>0</v>
      </c>
      <c r="K220" s="27">
        <v>4.8152600000000003</v>
      </c>
      <c r="L220" s="27">
        <v>6.012E-2</v>
      </c>
      <c r="M220" s="27">
        <v>99.274619999999999</v>
      </c>
      <c r="N220" s="27">
        <v>-18351.3</v>
      </c>
      <c r="O220" s="27">
        <v>26873</v>
      </c>
      <c r="P220" s="27">
        <v>-58</v>
      </c>
      <c r="Q220" s="27" t="s">
        <v>24</v>
      </c>
      <c r="R220" s="27" t="s">
        <v>24</v>
      </c>
      <c r="S220" s="32" t="s">
        <v>288</v>
      </c>
      <c r="T220" s="27">
        <v>37849.089999999997</v>
      </c>
      <c r="U220" s="27">
        <v>11.67437</v>
      </c>
      <c r="V220" s="27">
        <v>216</v>
      </c>
      <c r="W220" s="29">
        <v>39728.501030092593</v>
      </c>
    </row>
    <row r="221" spans="1:23" x14ac:dyDescent="0.2">
      <c r="A221" s="27" t="s">
        <v>290</v>
      </c>
      <c r="B221" s="27">
        <v>7.3124000000000002</v>
      </c>
      <c r="C221" s="27">
        <v>0.1066</v>
      </c>
      <c r="D221" s="27">
        <v>24.432649999999999</v>
      </c>
      <c r="E221" s="27">
        <v>58.991619999999998</v>
      </c>
      <c r="F221" s="27">
        <v>0.51102000000000003</v>
      </c>
      <c r="G221" s="27">
        <v>6.5931600000000001</v>
      </c>
      <c r="H221" s="27">
        <v>5.3899999999999998E-3</v>
      </c>
      <c r="I221" s="27">
        <v>7.2700000000000001E-2</v>
      </c>
      <c r="J221" s="27">
        <v>0</v>
      </c>
      <c r="K221" s="27">
        <v>1.0630299999999999</v>
      </c>
      <c r="L221" s="27">
        <v>3.3110000000000001E-2</v>
      </c>
      <c r="M221" s="27">
        <v>99.121669999999995</v>
      </c>
      <c r="N221" s="27">
        <v>-18349.7</v>
      </c>
      <c r="O221" s="27">
        <v>26879</v>
      </c>
      <c r="P221" s="27">
        <v>-58</v>
      </c>
      <c r="Q221" s="27" t="s">
        <v>24</v>
      </c>
      <c r="R221" s="27" t="s">
        <v>24</v>
      </c>
      <c r="S221" s="32" t="s">
        <v>288</v>
      </c>
      <c r="T221" s="27">
        <v>37850.910000000003</v>
      </c>
      <c r="U221" s="27">
        <v>11.164479999999999</v>
      </c>
      <c r="V221" s="27">
        <v>217</v>
      </c>
      <c r="W221" s="29">
        <v>39728.504050925927</v>
      </c>
    </row>
    <row r="222" spans="1:23" x14ac:dyDescent="0.2">
      <c r="A222" s="27" t="s">
        <v>291</v>
      </c>
      <c r="B222" s="27">
        <v>5.4474900000000002</v>
      </c>
      <c r="C222" s="27">
        <v>3.7615699999999999</v>
      </c>
      <c r="D222" s="27">
        <v>19.710609999999999</v>
      </c>
      <c r="E222" s="27">
        <v>56.462850000000003</v>
      </c>
      <c r="F222" s="27">
        <v>0.35904000000000003</v>
      </c>
      <c r="G222" s="27">
        <v>10.77413</v>
      </c>
      <c r="H222" s="27">
        <v>4.1919999999999999E-2</v>
      </c>
      <c r="I222" s="27">
        <v>0.20824000000000001</v>
      </c>
      <c r="J222" s="27">
        <v>5.4129999999999998E-2</v>
      </c>
      <c r="K222" s="27">
        <v>3.3698299999999999</v>
      </c>
      <c r="L222" s="27">
        <v>5.561E-2</v>
      </c>
      <c r="M222" s="27">
        <v>100.2454</v>
      </c>
      <c r="N222" s="27">
        <v>-18348</v>
      </c>
      <c r="O222" s="27">
        <v>26885</v>
      </c>
      <c r="P222" s="27">
        <v>-58</v>
      </c>
      <c r="Q222" s="27" t="s">
        <v>24</v>
      </c>
      <c r="R222" s="27" t="s">
        <v>24</v>
      </c>
      <c r="S222" s="32" t="s">
        <v>288</v>
      </c>
      <c r="T222" s="27">
        <v>37852.730000000003</v>
      </c>
      <c r="U222" s="27">
        <v>11.8072</v>
      </c>
      <c r="V222" s="27">
        <v>218</v>
      </c>
      <c r="W222" s="29">
        <v>39728.507060185184</v>
      </c>
    </row>
    <row r="223" spans="1:23" x14ac:dyDescent="0.2">
      <c r="A223" s="27" t="s">
        <v>292</v>
      </c>
      <c r="B223" s="27">
        <v>2.4539999999999999E-2</v>
      </c>
      <c r="C223" s="27">
        <v>26.184560000000001</v>
      </c>
      <c r="D223" s="27">
        <v>0.88554999999999995</v>
      </c>
      <c r="E223" s="27">
        <v>26.8918</v>
      </c>
      <c r="F223" s="27">
        <v>4.4999999999999999E-4</v>
      </c>
      <c r="G223" s="27">
        <v>0.36376999999999998</v>
      </c>
      <c r="H223" s="27">
        <v>0.14577999999999999</v>
      </c>
      <c r="I223" s="27">
        <v>1.75817</v>
      </c>
      <c r="J223" s="27">
        <v>0.14130999999999999</v>
      </c>
      <c r="K223" s="27">
        <v>46.80856</v>
      </c>
      <c r="L223" s="27">
        <v>0.40498000000000001</v>
      </c>
      <c r="M223" s="27">
        <v>103.6095</v>
      </c>
      <c r="N223" s="27">
        <v>-18335</v>
      </c>
      <c r="O223" s="27">
        <v>26850</v>
      </c>
      <c r="P223" s="27">
        <v>-58</v>
      </c>
      <c r="Q223" s="27" t="s">
        <v>24</v>
      </c>
      <c r="R223" s="27" t="s">
        <v>24</v>
      </c>
      <c r="S223" s="32" t="s">
        <v>293</v>
      </c>
      <c r="T223" s="27">
        <v>37822.959999999999</v>
      </c>
      <c r="U223" s="27">
        <v>16.565950000000001</v>
      </c>
      <c r="V223" s="27">
        <v>219</v>
      </c>
      <c r="W223" s="29">
        <v>39728.510115740741</v>
      </c>
    </row>
    <row r="224" spans="1:23" x14ac:dyDescent="0.2">
      <c r="A224" s="27" t="s">
        <v>294</v>
      </c>
      <c r="B224" s="27">
        <v>2.4599999999999999E-3</v>
      </c>
      <c r="C224" s="27">
        <v>32.810459999999999</v>
      </c>
      <c r="D224" s="27">
        <v>0</v>
      </c>
      <c r="E224" s="27">
        <v>37.269979999999997</v>
      </c>
      <c r="F224" s="27">
        <v>0</v>
      </c>
      <c r="G224" s="27">
        <v>0</v>
      </c>
      <c r="H224" s="27">
        <v>1.282E-2</v>
      </c>
      <c r="I224" s="27">
        <v>3.1780000000000003E-2</v>
      </c>
      <c r="J224" s="27">
        <v>0.219</v>
      </c>
      <c r="K224" s="27">
        <v>28.10745</v>
      </c>
      <c r="L224" s="27">
        <v>0.56272</v>
      </c>
      <c r="M224" s="27">
        <v>99.016689999999997</v>
      </c>
      <c r="N224" s="27">
        <v>-18328</v>
      </c>
      <c r="O224" s="27">
        <v>26833</v>
      </c>
      <c r="P224" s="27">
        <v>-58</v>
      </c>
      <c r="Q224" s="27" t="s">
        <v>24</v>
      </c>
      <c r="R224" s="27" t="s">
        <v>24</v>
      </c>
      <c r="S224" s="32" t="s">
        <v>293</v>
      </c>
      <c r="T224" s="27">
        <v>37807.93</v>
      </c>
      <c r="U224" s="27">
        <v>13.81011</v>
      </c>
      <c r="V224" s="27">
        <v>220</v>
      </c>
      <c r="W224" s="29">
        <v>39728.513321759259</v>
      </c>
    </row>
    <row r="225" spans="1:23" x14ac:dyDescent="0.2">
      <c r="A225" s="27" t="s">
        <v>295</v>
      </c>
      <c r="B225" s="27">
        <v>7.4799999999999997E-3</v>
      </c>
      <c r="C225" s="27">
        <v>32.240099999999998</v>
      </c>
      <c r="D225" s="27">
        <v>1.004E-2</v>
      </c>
      <c r="E225" s="27">
        <v>37.564619999999998</v>
      </c>
      <c r="F225" s="27">
        <v>9.1400000000000006E-3</v>
      </c>
      <c r="G225" s="27">
        <v>1.5640000000000001E-2</v>
      </c>
      <c r="H225" s="27">
        <v>2.97E-3</v>
      </c>
      <c r="I225" s="27">
        <v>1.9310000000000001E-2</v>
      </c>
      <c r="J225" s="27">
        <v>0.20219000000000001</v>
      </c>
      <c r="K225" s="27">
        <v>28.39845</v>
      </c>
      <c r="L225" s="27">
        <v>0.54423999999999995</v>
      </c>
      <c r="M225" s="27">
        <v>99.014179999999996</v>
      </c>
      <c r="N225" s="27">
        <v>-18321</v>
      </c>
      <c r="O225" s="27">
        <v>26816</v>
      </c>
      <c r="P225" s="27">
        <v>-58</v>
      </c>
      <c r="Q225" s="27" t="s">
        <v>24</v>
      </c>
      <c r="R225" s="27" t="s">
        <v>24</v>
      </c>
      <c r="S225" s="32" t="s">
        <v>293</v>
      </c>
      <c r="T225" s="27">
        <v>37792.9</v>
      </c>
      <c r="U225" s="27">
        <v>13.84282</v>
      </c>
      <c r="V225" s="27">
        <v>221</v>
      </c>
      <c r="W225" s="29">
        <v>39728.516342592593</v>
      </c>
    </row>
    <row r="226" spans="1:23" x14ac:dyDescent="0.2">
      <c r="A226" s="27" t="s">
        <v>296</v>
      </c>
      <c r="B226" s="27">
        <v>6.1000000000000004E-3</v>
      </c>
      <c r="C226" s="27">
        <v>31.894749999999998</v>
      </c>
      <c r="D226" s="27">
        <v>2.426E-2</v>
      </c>
      <c r="E226" s="27">
        <v>36.654899999999998</v>
      </c>
      <c r="F226" s="27">
        <v>0</v>
      </c>
      <c r="G226" s="27">
        <v>1.593E-2</v>
      </c>
      <c r="H226" s="27">
        <v>2.7519999999999999E-2</v>
      </c>
      <c r="I226" s="27">
        <v>9.8350000000000007E-2</v>
      </c>
      <c r="J226" s="27">
        <v>0.21048</v>
      </c>
      <c r="K226" s="27">
        <v>28.096450000000001</v>
      </c>
      <c r="L226" s="27">
        <v>0.61775000000000002</v>
      </c>
      <c r="M226" s="27">
        <v>97.646479999999997</v>
      </c>
      <c r="N226" s="27">
        <v>-13072</v>
      </c>
      <c r="O226" s="27">
        <v>32883</v>
      </c>
      <c r="P226" s="27">
        <v>-71</v>
      </c>
      <c r="Q226" s="27" t="s">
        <v>24</v>
      </c>
      <c r="R226" s="27" t="s">
        <v>24</v>
      </c>
      <c r="S226" s="32" t="s">
        <v>297</v>
      </c>
      <c r="T226" s="27">
        <v>37468.080000000002</v>
      </c>
      <c r="U226" s="27">
        <v>13.679360000000001</v>
      </c>
      <c r="V226" s="27">
        <v>222</v>
      </c>
      <c r="W226" s="29">
        <v>39728.519409722219</v>
      </c>
    </row>
    <row r="227" spans="1:23" x14ac:dyDescent="0.2">
      <c r="A227" s="27" t="s">
        <v>298</v>
      </c>
      <c r="B227" s="27">
        <v>9.9100000000000004E-3</v>
      </c>
      <c r="C227" s="27">
        <v>31.619019999999999</v>
      </c>
      <c r="D227" s="27">
        <v>0.11192000000000001</v>
      </c>
      <c r="E227" s="27">
        <v>36.577950000000001</v>
      </c>
      <c r="F227" s="27">
        <v>9.3999999999999997E-4</v>
      </c>
      <c r="G227" s="27">
        <v>9.2599999999999991E-3</v>
      </c>
      <c r="H227" s="27">
        <v>6.4850000000000005E-2</v>
      </c>
      <c r="I227" s="27">
        <v>0.10675999999999999</v>
      </c>
      <c r="J227" s="27">
        <v>0.23913999999999999</v>
      </c>
      <c r="K227" s="27">
        <v>29.04156</v>
      </c>
      <c r="L227" s="27">
        <v>0.52056000000000002</v>
      </c>
      <c r="M227" s="27">
        <v>98.301850000000002</v>
      </c>
      <c r="N227" s="27">
        <v>-13063.6</v>
      </c>
      <c r="O227" s="27">
        <v>32882.800000000003</v>
      </c>
      <c r="P227" s="27">
        <v>-71</v>
      </c>
      <c r="Q227" s="27" t="s">
        <v>24</v>
      </c>
      <c r="R227" s="27" t="s">
        <v>24</v>
      </c>
      <c r="S227" s="32" t="s">
        <v>297</v>
      </c>
      <c r="T227" s="27">
        <v>37461.96</v>
      </c>
      <c r="U227" s="27">
        <v>13.850519999999999</v>
      </c>
      <c r="V227" s="27">
        <v>223</v>
      </c>
      <c r="W227" s="29">
        <v>39728.522592592592</v>
      </c>
    </row>
    <row r="228" spans="1:23" x14ac:dyDescent="0.2">
      <c r="A228" s="27" t="s">
        <v>299</v>
      </c>
      <c r="B228" s="27">
        <v>4.2599999999999999E-3</v>
      </c>
      <c r="C228" s="27">
        <v>32.036029999999997</v>
      </c>
      <c r="D228" s="27">
        <v>0</v>
      </c>
      <c r="E228" s="27">
        <v>37.128410000000002</v>
      </c>
      <c r="F228" s="27">
        <v>0</v>
      </c>
      <c r="G228" s="27">
        <v>1.2279999999999999E-2</v>
      </c>
      <c r="H228" s="27">
        <v>6.973E-2</v>
      </c>
      <c r="I228" s="27">
        <v>3.4349999999999999E-2</v>
      </c>
      <c r="J228" s="27">
        <v>0.19619</v>
      </c>
      <c r="K228" s="27">
        <v>28.375129999999999</v>
      </c>
      <c r="L228" s="27">
        <v>0.58116000000000001</v>
      </c>
      <c r="M228" s="27">
        <v>98.437520000000006</v>
      </c>
      <c r="N228" s="27">
        <v>-13055.2</v>
      </c>
      <c r="O228" s="27">
        <v>32882.6</v>
      </c>
      <c r="P228" s="27">
        <v>-71</v>
      </c>
      <c r="Q228" s="27" t="s">
        <v>24</v>
      </c>
      <c r="R228" s="27" t="s">
        <v>24</v>
      </c>
      <c r="S228" s="32" t="s">
        <v>297</v>
      </c>
      <c r="T228" s="27">
        <v>37455.86</v>
      </c>
      <c r="U228" s="27">
        <v>13.78552</v>
      </c>
      <c r="V228" s="27">
        <v>224</v>
      </c>
      <c r="W228" s="29">
        <v>39728.525601851848</v>
      </c>
    </row>
    <row r="229" spans="1:23" x14ac:dyDescent="0.2">
      <c r="A229" s="27" t="s">
        <v>300</v>
      </c>
      <c r="B229" s="27">
        <v>6.1199999999999996E-3</v>
      </c>
      <c r="C229" s="27">
        <v>31.399139999999999</v>
      </c>
      <c r="D229" s="27">
        <v>0.38933000000000001</v>
      </c>
      <c r="E229" s="27">
        <v>36.689959999999999</v>
      </c>
      <c r="F229" s="27">
        <v>0</v>
      </c>
      <c r="G229" s="27">
        <v>2.2370000000000001E-2</v>
      </c>
      <c r="H229" s="27">
        <v>4.9439999999999998E-2</v>
      </c>
      <c r="I229" s="27">
        <v>9.8210000000000006E-2</v>
      </c>
      <c r="J229" s="27">
        <v>0.21609999999999999</v>
      </c>
      <c r="K229" s="27">
        <v>28.97559</v>
      </c>
      <c r="L229" s="27">
        <v>0.55596000000000001</v>
      </c>
      <c r="M229" s="27">
        <v>98.40222</v>
      </c>
      <c r="N229" s="27">
        <v>-13046.8</v>
      </c>
      <c r="O229" s="27">
        <v>32882.400000000001</v>
      </c>
      <c r="P229" s="27">
        <v>-71</v>
      </c>
      <c r="Q229" s="27" t="s">
        <v>24</v>
      </c>
      <c r="R229" s="27" t="s">
        <v>24</v>
      </c>
      <c r="S229" s="32" t="s">
        <v>297</v>
      </c>
      <c r="T229" s="27">
        <v>37449.74</v>
      </c>
      <c r="U229" s="27">
        <v>13.855560000000001</v>
      </c>
      <c r="V229" s="27">
        <v>225</v>
      </c>
      <c r="W229" s="29">
        <v>39728.528634259259</v>
      </c>
    </row>
    <row r="230" spans="1:23" x14ac:dyDescent="0.2">
      <c r="A230" s="27" t="s">
        <v>301</v>
      </c>
      <c r="B230" s="27">
        <v>0</v>
      </c>
      <c r="C230" s="27">
        <v>31.81878</v>
      </c>
      <c r="D230" s="27">
        <v>1.461E-2</v>
      </c>
      <c r="E230" s="27">
        <v>37.254019999999997</v>
      </c>
      <c r="F230" s="27">
        <v>0</v>
      </c>
      <c r="G230" s="27">
        <v>0</v>
      </c>
      <c r="H230" s="27">
        <v>8.7349999999999997E-2</v>
      </c>
      <c r="I230" s="27">
        <v>1.873E-2</v>
      </c>
      <c r="J230" s="27">
        <v>0.23436999999999999</v>
      </c>
      <c r="K230" s="27">
        <v>28.46913</v>
      </c>
      <c r="L230" s="27">
        <v>0.51512999999999998</v>
      </c>
      <c r="M230" s="27">
        <v>98.412109999999998</v>
      </c>
      <c r="N230" s="27">
        <v>-13038.4</v>
      </c>
      <c r="O230" s="27">
        <v>32882.199999999997</v>
      </c>
      <c r="P230" s="27">
        <v>-71</v>
      </c>
      <c r="Q230" s="27" t="s">
        <v>24</v>
      </c>
      <c r="R230" s="27" t="s">
        <v>24</v>
      </c>
      <c r="S230" s="32" t="s">
        <v>297</v>
      </c>
      <c r="T230" s="27">
        <v>37443.629999999997</v>
      </c>
      <c r="U230" s="27">
        <v>13.78945</v>
      </c>
      <c r="V230" s="27">
        <v>226</v>
      </c>
      <c r="W230" s="29">
        <v>39728.531631944446</v>
      </c>
    </row>
    <row r="231" spans="1:23" x14ac:dyDescent="0.2">
      <c r="A231" s="27" t="s">
        <v>302</v>
      </c>
      <c r="B231" s="27">
        <v>1.469E-2</v>
      </c>
      <c r="C231" s="27">
        <v>32.190480000000001</v>
      </c>
      <c r="D231" s="27">
        <v>1.2880000000000001E-2</v>
      </c>
      <c r="E231" s="27">
        <v>37.387279999999997</v>
      </c>
      <c r="F231" s="27">
        <v>8.8999999999999999E-3</v>
      </c>
      <c r="G231" s="27">
        <v>1.8939999999999999E-2</v>
      </c>
      <c r="H231" s="27">
        <v>3.9669999999999997E-2</v>
      </c>
      <c r="I231" s="27">
        <v>3.4139999999999997E-2</v>
      </c>
      <c r="J231" s="27">
        <v>0.22319</v>
      </c>
      <c r="K231" s="27">
        <v>28.57518</v>
      </c>
      <c r="L231" s="27">
        <v>0.55800000000000005</v>
      </c>
      <c r="M231" s="27">
        <v>99.063329999999993</v>
      </c>
      <c r="N231" s="27">
        <v>-13030</v>
      </c>
      <c r="O231" s="27">
        <v>32882</v>
      </c>
      <c r="P231" s="27">
        <v>-71</v>
      </c>
      <c r="Q231" s="27" t="s">
        <v>24</v>
      </c>
      <c r="R231" s="27" t="s">
        <v>24</v>
      </c>
      <c r="S231" s="32" t="s">
        <v>297</v>
      </c>
      <c r="T231" s="27">
        <v>37437.519999999997</v>
      </c>
      <c r="U231" s="27">
        <v>13.87543</v>
      </c>
      <c r="V231" s="27">
        <v>227</v>
      </c>
      <c r="W231" s="29">
        <v>39728.53465277778</v>
      </c>
    </row>
    <row r="232" spans="1:23" x14ac:dyDescent="0.2">
      <c r="A232" s="27" t="s">
        <v>303</v>
      </c>
      <c r="B232" s="27">
        <v>1.9643600000000001</v>
      </c>
      <c r="C232" s="27">
        <v>0.67720000000000002</v>
      </c>
      <c r="D232" s="27">
        <v>31.207599999999999</v>
      </c>
      <c r="E232" s="27">
        <v>43.994120000000002</v>
      </c>
      <c r="F232" s="27">
        <v>7.1220000000000006E-2</v>
      </c>
      <c r="G232" s="27">
        <v>15.391159999999999</v>
      </c>
      <c r="H232" s="27">
        <v>3.1700000000000001E-3</v>
      </c>
      <c r="I232" s="27">
        <v>0.22178999999999999</v>
      </c>
      <c r="J232" s="27">
        <v>0</v>
      </c>
      <c r="K232" s="27">
        <v>3.1491600000000002</v>
      </c>
      <c r="L232" s="27">
        <v>6.6549999999999998E-2</v>
      </c>
      <c r="M232" s="27">
        <v>96.74633</v>
      </c>
      <c r="N232" s="27">
        <v>-13035</v>
      </c>
      <c r="O232" s="27">
        <v>32850</v>
      </c>
      <c r="P232" s="27">
        <v>-71</v>
      </c>
      <c r="Q232" s="27" t="s">
        <v>24</v>
      </c>
      <c r="R232" s="27" t="s">
        <v>24</v>
      </c>
      <c r="S232" s="32" t="s">
        <v>304</v>
      </c>
      <c r="T232" s="27">
        <v>37418.57</v>
      </c>
      <c r="U232" s="27">
        <v>11.661479999999999</v>
      </c>
      <c r="V232" s="27">
        <v>228</v>
      </c>
      <c r="W232" s="29">
        <v>39728.537719907406</v>
      </c>
    </row>
    <row r="233" spans="1:23" x14ac:dyDescent="0.2">
      <c r="A233" s="27" t="s">
        <v>305</v>
      </c>
      <c r="B233" s="27">
        <v>1.8669199999999999</v>
      </c>
      <c r="C233" s="27">
        <v>0.47137000000000001</v>
      </c>
      <c r="D233" s="27">
        <v>33.244349999999997</v>
      </c>
      <c r="E233" s="27">
        <v>44.944920000000003</v>
      </c>
      <c r="F233" s="27">
        <v>8.2739999999999994E-2</v>
      </c>
      <c r="G233" s="27">
        <v>15.115690000000001</v>
      </c>
      <c r="H233" s="27">
        <v>2.3449999999999999E-2</v>
      </c>
      <c r="I233" s="27">
        <v>0.34521000000000002</v>
      </c>
      <c r="J233" s="27">
        <v>6.6699999999999997E-3</v>
      </c>
      <c r="K233" s="27">
        <v>3.9111400000000001</v>
      </c>
      <c r="L233" s="27">
        <v>7.2980000000000003E-2</v>
      </c>
      <c r="M233" s="27">
        <v>100.08540000000001</v>
      </c>
      <c r="N233" s="27">
        <v>-13038</v>
      </c>
      <c r="O233" s="27">
        <v>32850</v>
      </c>
      <c r="P233" s="27">
        <v>-71</v>
      </c>
      <c r="Q233" s="27" t="s">
        <v>24</v>
      </c>
      <c r="R233" s="27" t="s">
        <v>24</v>
      </c>
      <c r="S233" s="32" t="s">
        <v>304</v>
      </c>
      <c r="T233" s="27">
        <v>37420.699999999997</v>
      </c>
      <c r="U233" s="27">
        <v>12.10324</v>
      </c>
      <c r="V233" s="27">
        <v>229</v>
      </c>
      <c r="W233" s="29">
        <v>39728.540902777779</v>
      </c>
    </row>
    <row r="234" spans="1:23" x14ac:dyDescent="0.2">
      <c r="A234" s="27" t="s">
        <v>306</v>
      </c>
      <c r="B234" s="27">
        <v>0.11468</v>
      </c>
      <c r="C234" s="27">
        <v>12.538169999999999</v>
      </c>
      <c r="D234" s="27">
        <v>1.3439000000000001</v>
      </c>
      <c r="E234" s="27">
        <v>52.476500000000001</v>
      </c>
      <c r="F234" s="27">
        <v>0</v>
      </c>
      <c r="G234" s="27">
        <v>22.828109999999999</v>
      </c>
      <c r="H234" s="27">
        <v>4.0160000000000001E-2</v>
      </c>
      <c r="I234" s="27">
        <v>1.3169999999999999E-2</v>
      </c>
      <c r="J234" s="27">
        <v>4.317E-2</v>
      </c>
      <c r="K234" s="27">
        <v>8.2531199999999991</v>
      </c>
      <c r="L234" s="27">
        <v>0.18679999999999999</v>
      </c>
      <c r="M234" s="27">
        <v>97.837760000000003</v>
      </c>
      <c r="N234" s="27">
        <v>-13092</v>
      </c>
      <c r="O234" s="27">
        <v>32132</v>
      </c>
      <c r="P234" s="27">
        <v>-71</v>
      </c>
      <c r="Q234" s="27" t="s">
        <v>24</v>
      </c>
      <c r="R234" s="27" t="s">
        <v>24</v>
      </c>
      <c r="S234" s="32" t="s">
        <v>307</v>
      </c>
      <c r="T234" s="27">
        <v>36958.379999999997</v>
      </c>
      <c r="U234" s="27">
        <v>12.79072</v>
      </c>
      <c r="V234" s="27">
        <v>230</v>
      </c>
      <c r="W234" s="29">
        <v>39728.543993055559</v>
      </c>
    </row>
    <row r="235" spans="1:23" x14ac:dyDescent="0.2">
      <c r="A235" s="27" t="s">
        <v>308</v>
      </c>
      <c r="B235" s="27">
        <v>6.0299999999999998E-3</v>
      </c>
      <c r="C235" s="27">
        <v>11.20791</v>
      </c>
      <c r="D235" s="27">
        <v>3.5090000000000003E-2</v>
      </c>
      <c r="E235" s="27">
        <v>52.403390000000002</v>
      </c>
      <c r="F235" s="27">
        <v>0</v>
      </c>
      <c r="G235" s="27">
        <v>23.860019999999999</v>
      </c>
      <c r="H235" s="27">
        <v>8.2900000000000005E-3</v>
      </c>
      <c r="I235" s="27">
        <v>8.4000000000000003E-4</v>
      </c>
      <c r="J235" s="27">
        <v>8.9950000000000002E-2</v>
      </c>
      <c r="K235" s="27">
        <v>11.17516</v>
      </c>
      <c r="L235" s="27">
        <v>7.8390000000000001E-2</v>
      </c>
      <c r="M235" s="27">
        <v>98.865080000000006</v>
      </c>
      <c r="N235" s="27">
        <v>-13098.3</v>
      </c>
      <c r="O235" s="27">
        <v>32133.3</v>
      </c>
      <c r="P235" s="27">
        <v>-71</v>
      </c>
      <c r="Q235" s="27" t="s">
        <v>24</v>
      </c>
      <c r="R235" s="27" t="s">
        <v>24</v>
      </c>
      <c r="S235" s="32" t="s">
        <v>307</v>
      </c>
      <c r="T235" s="27">
        <v>36963.870000000003</v>
      </c>
      <c r="U235" s="27">
        <v>13.28506</v>
      </c>
      <c r="V235" s="27">
        <v>231</v>
      </c>
      <c r="W235" s="29">
        <v>39728.547199074077</v>
      </c>
    </row>
    <row r="236" spans="1:23" x14ac:dyDescent="0.2">
      <c r="A236" s="27" t="s">
        <v>309</v>
      </c>
      <c r="B236" s="27">
        <v>8.3479999999999999E-2</v>
      </c>
      <c r="C236" s="27">
        <v>12.167350000000001</v>
      </c>
      <c r="D236" s="27">
        <v>0.16447999999999999</v>
      </c>
      <c r="E236" s="27">
        <v>52.644770000000001</v>
      </c>
      <c r="F236" s="27">
        <v>2.3000000000000001E-4</v>
      </c>
      <c r="G236" s="27">
        <v>23.953130000000002</v>
      </c>
      <c r="H236" s="27">
        <v>0</v>
      </c>
      <c r="I236" s="27">
        <v>1.959E-2</v>
      </c>
      <c r="J236" s="27">
        <v>5.1810000000000002E-2</v>
      </c>
      <c r="K236" s="27">
        <v>9.2640499999999992</v>
      </c>
      <c r="L236" s="27">
        <v>8.233E-2</v>
      </c>
      <c r="M236" s="27">
        <v>98.431229999999999</v>
      </c>
      <c r="N236" s="27">
        <v>-13104.7</v>
      </c>
      <c r="O236" s="27">
        <v>32134.7</v>
      </c>
      <c r="P236" s="27">
        <v>-71</v>
      </c>
      <c r="Q236" s="27" t="s">
        <v>24</v>
      </c>
      <c r="R236" s="27" t="s">
        <v>24</v>
      </c>
      <c r="S236" s="32" t="s">
        <v>307</v>
      </c>
      <c r="T236" s="27">
        <v>36969.360000000001</v>
      </c>
      <c r="U236" s="27">
        <v>13.02191</v>
      </c>
      <c r="V236" s="27">
        <v>232</v>
      </c>
      <c r="W236" s="29">
        <v>39728.550208333334</v>
      </c>
    </row>
    <row r="237" spans="1:23" x14ac:dyDescent="0.2">
      <c r="A237" s="27" t="s">
        <v>310</v>
      </c>
      <c r="B237" s="27">
        <v>0.1139</v>
      </c>
      <c r="C237" s="27">
        <v>12.432539999999999</v>
      </c>
      <c r="D237" s="27">
        <v>0.27706999999999998</v>
      </c>
      <c r="E237" s="27">
        <v>52.513849999999998</v>
      </c>
      <c r="F237" s="27">
        <v>1.259E-2</v>
      </c>
      <c r="G237" s="27">
        <v>23.26258</v>
      </c>
      <c r="H237" s="27">
        <v>1.857E-2</v>
      </c>
      <c r="I237" s="27">
        <v>9.5300000000000003E-3</v>
      </c>
      <c r="J237" s="27">
        <v>2.23E-2</v>
      </c>
      <c r="K237" s="27">
        <v>9.0922999999999998</v>
      </c>
      <c r="L237" s="27">
        <v>0.1009</v>
      </c>
      <c r="M237" s="27">
        <v>97.856120000000004</v>
      </c>
      <c r="N237" s="27">
        <v>-13111</v>
      </c>
      <c r="O237" s="27">
        <v>32136</v>
      </c>
      <c r="P237" s="27">
        <v>-71</v>
      </c>
      <c r="Q237" s="27" t="s">
        <v>24</v>
      </c>
      <c r="R237" s="27" t="s">
        <v>24</v>
      </c>
      <c r="S237" s="32" t="s">
        <v>307</v>
      </c>
      <c r="T237" s="27">
        <v>36974.86</v>
      </c>
      <c r="U237" s="27">
        <v>12.900790000000001</v>
      </c>
      <c r="V237" s="27">
        <v>233</v>
      </c>
      <c r="W237" s="29">
        <v>39728.553194444445</v>
      </c>
    </row>
    <row r="238" spans="1:23" x14ac:dyDescent="0.2">
      <c r="A238" s="27" t="s">
        <v>311</v>
      </c>
      <c r="B238" s="27">
        <v>2.7599999999999999E-3</v>
      </c>
      <c r="C238" s="27">
        <v>31.933489999999999</v>
      </c>
      <c r="D238" s="27">
        <v>0</v>
      </c>
      <c r="E238" s="27">
        <v>37.177410000000002</v>
      </c>
      <c r="F238" s="27">
        <v>0</v>
      </c>
      <c r="G238" s="27">
        <v>1.359E-2</v>
      </c>
      <c r="H238" s="27">
        <v>0.1</v>
      </c>
      <c r="I238" s="27">
        <v>4.734E-2</v>
      </c>
      <c r="J238" s="27">
        <v>0.22503000000000001</v>
      </c>
      <c r="K238" s="27">
        <v>28.25873</v>
      </c>
      <c r="L238" s="27">
        <v>0.57747999999999999</v>
      </c>
      <c r="M238" s="27">
        <v>98.335840000000005</v>
      </c>
      <c r="N238" s="27">
        <v>-13135</v>
      </c>
      <c r="O238" s="27">
        <v>32354</v>
      </c>
      <c r="P238" s="27">
        <v>-71</v>
      </c>
      <c r="Q238" s="27" t="s">
        <v>24</v>
      </c>
      <c r="R238" s="27" t="s">
        <v>24</v>
      </c>
      <c r="S238" s="32" t="s">
        <v>312</v>
      </c>
      <c r="T238" s="27">
        <v>37143.35</v>
      </c>
      <c r="U238" s="27">
        <v>13.767799999999999</v>
      </c>
      <c r="V238" s="27">
        <v>234</v>
      </c>
      <c r="W238" s="29">
        <v>39728.556250000001</v>
      </c>
    </row>
    <row r="239" spans="1:23" x14ac:dyDescent="0.2">
      <c r="A239" s="27" t="s">
        <v>313</v>
      </c>
      <c r="B239" s="27">
        <v>1.44E-2</v>
      </c>
      <c r="C239" s="27">
        <v>31.91891</v>
      </c>
      <c r="D239" s="27">
        <v>5.1700000000000001E-3</v>
      </c>
      <c r="E239" s="27">
        <v>37.20872</v>
      </c>
      <c r="F239" s="27">
        <v>2.7899999999999999E-3</v>
      </c>
      <c r="G239" s="27">
        <v>1.389E-2</v>
      </c>
      <c r="H239" s="27">
        <v>4.1459999999999997E-2</v>
      </c>
      <c r="I239" s="27">
        <v>2.043E-2</v>
      </c>
      <c r="J239" s="27">
        <v>0.21645</v>
      </c>
      <c r="K239" s="27">
        <v>28.393550000000001</v>
      </c>
      <c r="L239" s="27">
        <v>0.54764999999999997</v>
      </c>
      <c r="M239" s="27">
        <v>98.383420000000001</v>
      </c>
      <c r="N239" s="27">
        <v>-13128.7</v>
      </c>
      <c r="O239" s="27">
        <v>32360.3</v>
      </c>
      <c r="P239" s="27">
        <v>-71</v>
      </c>
      <c r="Q239" s="27" t="s">
        <v>24</v>
      </c>
      <c r="R239" s="27" t="s">
        <v>24</v>
      </c>
      <c r="S239" s="32" t="s">
        <v>312</v>
      </c>
      <c r="T239" s="27">
        <v>37143.199999999997</v>
      </c>
      <c r="U239" s="27">
        <v>13.77901</v>
      </c>
      <c r="V239" s="27">
        <v>235</v>
      </c>
      <c r="W239" s="29">
        <v>39728.55945601852</v>
      </c>
    </row>
    <row r="240" spans="1:23" x14ac:dyDescent="0.2">
      <c r="A240" s="27" t="s">
        <v>314</v>
      </c>
      <c r="B240" s="27">
        <v>1.5E-3</v>
      </c>
      <c r="C240" s="27">
        <v>31.414429999999999</v>
      </c>
      <c r="D240" s="27">
        <v>6.1190000000000001E-2</v>
      </c>
      <c r="E240" s="27">
        <v>36.699660000000002</v>
      </c>
      <c r="F240" s="27">
        <v>4.6499999999999996E-3</v>
      </c>
      <c r="G240" s="27">
        <v>7.9000000000000008E-3</v>
      </c>
      <c r="H240" s="27">
        <v>6.3439999999999996E-2</v>
      </c>
      <c r="I240" s="27">
        <v>0.12759999999999999</v>
      </c>
      <c r="J240" s="27">
        <v>0.19055</v>
      </c>
      <c r="K240" s="27">
        <v>29.422229999999999</v>
      </c>
      <c r="L240" s="27">
        <v>0.56452999999999998</v>
      </c>
      <c r="M240" s="27">
        <v>98.557689999999994</v>
      </c>
      <c r="N240" s="27">
        <v>-13122.3</v>
      </c>
      <c r="O240" s="27">
        <v>32366.7</v>
      </c>
      <c r="P240" s="27">
        <v>-71</v>
      </c>
      <c r="Q240" s="27" t="s">
        <v>24</v>
      </c>
      <c r="R240" s="27" t="s">
        <v>24</v>
      </c>
      <c r="S240" s="32" t="s">
        <v>312</v>
      </c>
      <c r="T240" s="27">
        <v>37143.050000000003</v>
      </c>
      <c r="U240" s="27">
        <v>13.924099999999999</v>
      </c>
      <c r="V240" s="27">
        <v>236</v>
      </c>
      <c r="W240" s="29">
        <v>39728.562476851854</v>
      </c>
    </row>
    <row r="241" spans="1:23" x14ac:dyDescent="0.2">
      <c r="A241" s="27" t="s">
        <v>315</v>
      </c>
      <c r="B241" s="27">
        <v>3.3790000000000001E-2</v>
      </c>
      <c r="C241" s="27">
        <v>22.659300000000002</v>
      </c>
      <c r="D241" s="27">
        <v>20.761209999999998</v>
      </c>
      <c r="E241" s="27">
        <v>31.831759999999999</v>
      </c>
      <c r="F241" s="27">
        <v>3.7399999999999998E-3</v>
      </c>
      <c r="G241" s="27">
        <v>0.52327000000000001</v>
      </c>
      <c r="H241" s="27">
        <v>2.4309999999999998E-2</v>
      </c>
      <c r="I241" s="27">
        <v>9.2509999999999995E-2</v>
      </c>
      <c r="J241" s="27">
        <v>0.16331000000000001</v>
      </c>
      <c r="K241" s="27">
        <v>24.51125</v>
      </c>
      <c r="L241" s="27">
        <v>0.48335</v>
      </c>
      <c r="M241" s="27">
        <v>101.0878</v>
      </c>
      <c r="N241" s="27">
        <v>-13116</v>
      </c>
      <c r="O241" s="27">
        <v>32373</v>
      </c>
      <c r="P241" s="27">
        <v>-71</v>
      </c>
      <c r="Q241" s="27" t="s">
        <v>24</v>
      </c>
      <c r="R241" s="27" t="s">
        <v>24</v>
      </c>
      <c r="S241" s="32" t="s">
        <v>312</v>
      </c>
      <c r="T241" s="27">
        <v>37142.9</v>
      </c>
      <c r="U241" s="27">
        <v>13.66081</v>
      </c>
      <c r="V241" s="27">
        <v>237</v>
      </c>
      <c r="W241" s="29">
        <v>39728.565462962964</v>
      </c>
    </row>
    <row r="242" spans="1:23" x14ac:dyDescent="0.2">
      <c r="A242" s="27" t="s">
        <v>316</v>
      </c>
      <c r="B242" s="27">
        <v>1.06E-2</v>
      </c>
      <c r="C242" s="27">
        <v>32.038499999999999</v>
      </c>
      <c r="D242" s="27">
        <v>0</v>
      </c>
      <c r="E242" s="27">
        <v>37.395440000000001</v>
      </c>
      <c r="F242" s="27">
        <v>1.5789999999999998E-2</v>
      </c>
      <c r="G242" s="27">
        <v>1.5299999999999999E-2</v>
      </c>
      <c r="H242" s="27">
        <v>5.6800000000000002E-3</v>
      </c>
      <c r="I242" s="27">
        <v>1.422E-2</v>
      </c>
      <c r="J242" s="27">
        <v>0.19775999999999999</v>
      </c>
      <c r="K242" s="27">
        <v>28.372530000000001</v>
      </c>
      <c r="L242" s="27">
        <v>0.57421</v>
      </c>
      <c r="M242" s="27">
        <v>98.640029999999996</v>
      </c>
      <c r="N242" s="27">
        <v>-13418</v>
      </c>
      <c r="O242" s="27">
        <v>32019</v>
      </c>
      <c r="P242" s="27">
        <v>-72</v>
      </c>
      <c r="Q242" s="27" t="s">
        <v>24</v>
      </c>
      <c r="R242" s="27" t="s">
        <v>24</v>
      </c>
      <c r="S242" s="32" t="s">
        <v>317</v>
      </c>
      <c r="T242" s="27">
        <v>37116.61</v>
      </c>
      <c r="U242" s="27">
        <v>13.803570000000001</v>
      </c>
      <c r="V242" s="27">
        <v>238</v>
      </c>
      <c r="W242" s="29">
        <v>39728.568506944444</v>
      </c>
    </row>
    <row r="243" spans="1:23" x14ac:dyDescent="0.2">
      <c r="A243" s="27" t="s">
        <v>318</v>
      </c>
      <c r="B243" s="27">
        <v>3.9500000000000004E-3</v>
      </c>
      <c r="C243" s="27">
        <v>32.142690000000002</v>
      </c>
      <c r="D243" s="27">
        <v>1.976E-2</v>
      </c>
      <c r="E243" s="27">
        <v>37.15099</v>
      </c>
      <c r="F243" s="27">
        <v>0</v>
      </c>
      <c r="G243" s="27">
        <v>4.9230000000000003E-2</v>
      </c>
      <c r="H243" s="27">
        <v>4.3E-3</v>
      </c>
      <c r="I243" s="27">
        <v>2.656E-2</v>
      </c>
      <c r="J243" s="27">
        <v>0.22037000000000001</v>
      </c>
      <c r="K243" s="27">
        <v>28.250900000000001</v>
      </c>
      <c r="L243" s="27">
        <v>0.55937999999999999</v>
      </c>
      <c r="M243" s="27">
        <v>98.428139999999999</v>
      </c>
      <c r="N243" s="27">
        <v>-13407.5</v>
      </c>
      <c r="O243" s="27">
        <v>32012.5</v>
      </c>
      <c r="P243" s="27">
        <v>-72</v>
      </c>
      <c r="Q243" s="27" t="s">
        <v>24</v>
      </c>
      <c r="R243" s="27" t="s">
        <v>24</v>
      </c>
      <c r="S243" s="32" t="s">
        <v>317</v>
      </c>
      <c r="T243" s="27">
        <v>37104.51</v>
      </c>
      <c r="U243" s="27">
        <v>13.768929999999999</v>
      </c>
      <c r="V243" s="27">
        <v>239</v>
      </c>
      <c r="W243" s="29">
        <v>39728.571770833332</v>
      </c>
    </row>
    <row r="244" spans="1:23" x14ac:dyDescent="0.2">
      <c r="A244" s="27" t="s">
        <v>319</v>
      </c>
      <c r="B244" s="27">
        <v>4.0400000000000002E-3</v>
      </c>
      <c r="C244" s="27">
        <v>32.292999999999999</v>
      </c>
      <c r="D244" s="27">
        <v>0</v>
      </c>
      <c r="E244" s="27">
        <v>37.197229999999998</v>
      </c>
      <c r="F244" s="27">
        <v>1.486E-2</v>
      </c>
      <c r="G244" s="27">
        <v>3.9010000000000003E-2</v>
      </c>
      <c r="H244" s="27">
        <v>6.9999999999999999E-4</v>
      </c>
      <c r="I244" s="27">
        <v>2.5860000000000001E-2</v>
      </c>
      <c r="J244" s="27">
        <v>0.23694000000000001</v>
      </c>
      <c r="K244" s="27">
        <v>28.326419999999999</v>
      </c>
      <c r="L244" s="27">
        <v>0.56620000000000004</v>
      </c>
      <c r="M244" s="27">
        <v>98.704269999999994</v>
      </c>
      <c r="N244" s="27">
        <v>-13397</v>
      </c>
      <c r="O244" s="27">
        <v>32006</v>
      </c>
      <c r="P244" s="27">
        <v>-72</v>
      </c>
      <c r="Q244" s="27" t="s">
        <v>24</v>
      </c>
      <c r="R244" s="27" t="s">
        <v>24</v>
      </c>
      <c r="S244" s="32" t="s">
        <v>317</v>
      </c>
      <c r="T244" s="27">
        <v>37092.410000000003</v>
      </c>
      <c r="U244" s="27">
        <v>13.809150000000001</v>
      </c>
      <c r="V244" s="27">
        <v>240</v>
      </c>
      <c r="W244" s="29">
        <v>39728.574791666666</v>
      </c>
    </row>
    <row r="245" spans="1:23" x14ac:dyDescent="0.2">
      <c r="A245" s="27" t="s">
        <v>320</v>
      </c>
      <c r="B245" s="27">
        <v>0</v>
      </c>
      <c r="C245" s="27">
        <v>24.714089999999999</v>
      </c>
      <c r="D245" s="27">
        <v>0.33922999999999998</v>
      </c>
      <c r="E245" s="27">
        <v>50.943989999999999</v>
      </c>
      <c r="F245" s="27">
        <v>0</v>
      </c>
      <c r="G245" s="27">
        <v>0.30791000000000002</v>
      </c>
      <c r="H245" s="27">
        <v>2.1360000000000001E-2</v>
      </c>
      <c r="I245" s="27">
        <v>0.42484</v>
      </c>
      <c r="J245" s="27">
        <v>0.22520999999999999</v>
      </c>
      <c r="K245" s="27">
        <v>22.268820000000002</v>
      </c>
      <c r="L245" s="27">
        <v>0.19070000000000001</v>
      </c>
      <c r="M245" s="27">
        <v>99.436149999999998</v>
      </c>
      <c r="N245" s="27">
        <v>-13682</v>
      </c>
      <c r="O245" s="27">
        <v>32845</v>
      </c>
      <c r="P245" s="27">
        <v>-70</v>
      </c>
      <c r="Q245" s="27" t="s">
        <v>24</v>
      </c>
      <c r="R245" s="27" t="s">
        <v>24</v>
      </c>
      <c r="S245" s="32" t="s">
        <v>321</v>
      </c>
      <c r="T245" s="27">
        <v>37877.9</v>
      </c>
      <c r="U245" s="27">
        <v>13.237869999999999</v>
      </c>
      <c r="V245" s="27">
        <v>241</v>
      </c>
      <c r="W245" s="29">
        <v>39728.577847222223</v>
      </c>
    </row>
    <row r="246" spans="1:23" x14ac:dyDescent="0.2">
      <c r="A246" s="27" t="s">
        <v>322</v>
      </c>
      <c r="B246" s="27">
        <v>7.1700000000000002E-3</v>
      </c>
      <c r="C246" s="27">
        <v>25.18065</v>
      </c>
      <c r="D246" s="27">
        <v>0.35032000000000002</v>
      </c>
      <c r="E246" s="27">
        <v>51.132350000000002</v>
      </c>
      <c r="F246" s="27">
        <v>2.4000000000000001E-4</v>
      </c>
      <c r="G246" s="27">
        <v>0.88244</v>
      </c>
      <c r="H246" s="27">
        <v>2.8719999999999999E-2</v>
      </c>
      <c r="I246" s="27">
        <v>0.30303999999999998</v>
      </c>
      <c r="J246" s="27">
        <v>0.22466</v>
      </c>
      <c r="K246" s="27">
        <v>19.635370000000002</v>
      </c>
      <c r="L246" s="27">
        <v>0.20288</v>
      </c>
      <c r="M246" s="27">
        <v>97.947850000000003</v>
      </c>
      <c r="N246" s="27">
        <v>-13685</v>
      </c>
      <c r="O246" s="27">
        <v>32845</v>
      </c>
      <c r="P246" s="27">
        <v>-70</v>
      </c>
      <c r="Q246" s="27" t="s">
        <v>24</v>
      </c>
      <c r="R246" s="27" t="s">
        <v>24</v>
      </c>
      <c r="S246" s="32" t="s">
        <v>321</v>
      </c>
      <c r="T246" s="27">
        <v>37880.06</v>
      </c>
      <c r="U246" s="27">
        <v>12.806710000000001</v>
      </c>
      <c r="V246" s="27">
        <v>242</v>
      </c>
      <c r="W246" s="29">
        <v>39728.581041666665</v>
      </c>
    </row>
    <row r="247" spans="1:23" x14ac:dyDescent="0.2">
      <c r="A247" s="27" t="s">
        <v>323</v>
      </c>
      <c r="B247" s="27">
        <v>0</v>
      </c>
      <c r="C247" s="27">
        <v>23.724460000000001</v>
      </c>
      <c r="D247" s="27">
        <v>0.87917000000000001</v>
      </c>
      <c r="E247" s="27">
        <v>46.884599999999999</v>
      </c>
      <c r="F247" s="27">
        <v>0</v>
      </c>
      <c r="G247" s="27">
        <v>0.37036999999999998</v>
      </c>
      <c r="H247" s="27">
        <v>3.5450000000000002E-2</v>
      </c>
      <c r="I247" s="27">
        <v>0.76654999999999995</v>
      </c>
      <c r="J247" s="27">
        <v>0.20634</v>
      </c>
      <c r="K247" s="27">
        <v>26.669599999999999</v>
      </c>
      <c r="L247" s="27">
        <v>0.26640000000000003</v>
      </c>
      <c r="M247" s="27">
        <v>99.802930000000003</v>
      </c>
      <c r="N247" s="27">
        <v>-13688</v>
      </c>
      <c r="O247" s="27">
        <v>32845</v>
      </c>
      <c r="P247" s="27">
        <v>-70</v>
      </c>
      <c r="Q247" s="27" t="s">
        <v>24</v>
      </c>
      <c r="R247" s="27" t="s">
        <v>24</v>
      </c>
      <c r="S247" s="32" t="s">
        <v>321</v>
      </c>
      <c r="T247" s="27">
        <v>37882.22</v>
      </c>
      <c r="U247" s="27">
        <v>13.81236</v>
      </c>
      <c r="V247" s="27">
        <v>243</v>
      </c>
      <c r="W247" s="29">
        <v>39728.584050925929</v>
      </c>
    </row>
    <row r="248" spans="1:23" x14ac:dyDescent="0.2">
      <c r="A248" s="27" t="s">
        <v>324</v>
      </c>
      <c r="B248" s="27">
        <v>1.2099999999999999E-3</v>
      </c>
      <c r="C248" s="27">
        <v>25.999359999999999</v>
      </c>
      <c r="D248" s="27">
        <v>0.64278999999999997</v>
      </c>
      <c r="E248" s="27">
        <v>53.635930000000002</v>
      </c>
      <c r="F248" s="27">
        <v>9.5E-4</v>
      </c>
      <c r="G248" s="27">
        <v>0.35049999999999998</v>
      </c>
      <c r="H248" s="27">
        <v>3.0009999999999998E-2</v>
      </c>
      <c r="I248" s="27">
        <v>7.102E-2</v>
      </c>
      <c r="J248" s="27">
        <v>0.17161999999999999</v>
      </c>
      <c r="K248" s="27">
        <v>17.545369999999998</v>
      </c>
      <c r="L248" s="27">
        <v>0.34521000000000002</v>
      </c>
      <c r="M248" s="27">
        <v>98.793980000000005</v>
      </c>
      <c r="N248" s="27">
        <v>-13685</v>
      </c>
      <c r="O248" s="27">
        <v>32830</v>
      </c>
      <c r="P248" s="27">
        <v>-70</v>
      </c>
      <c r="Q248" s="27" t="s">
        <v>24</v>
      </c>
      <c r="R248" s="27" t="s">
        <v>24</v>
      </c>
      <c r="S248" s="32" t="s">
        <v>325</v>
      </c>
      <c r="T248" s="27">
        <v>37869.64</v>
      </c>
      <c r="U248" s="27">
        <v>12.624090000000001</v>
      </c>
      <c r="V248" s="27">
        <v>244</v>
      </c>
      <c r="W248" s="29">
        <v>39728.587129629632</v>
      </c>
    </row>
    <row r="249" spans="1:23" x14ac:dyDescent="0.2">
      <c r="A249" s="27" t="s">
        <v>326</v>
      </c>
      <c r="B249" s="27">
        <v>1.0919999999999999E-2</v>
      </c>
      <c r="C249" s="27">
        <v>26.043430000000001</v>
      </c>
      <c r="D249" s="27">
        <v>0.61323000000000005</v>
      </c>
      <c r="E249" s="27">
        <v>53.702060000000003</v>
      </c>
      <c r="F249" s="27">
        <v>0</v>
      </c>
      <c r="G249" s="27">
        <v>0.36032999999999998</v>
      </c>
      <c r="H249" s="27">
        <v>1.908E-2</v>
      </c>
      <c r="I249" s="27">
        <v>7.9380000000000006E-2</v>
      </c>
      <c r="J249" s="27">
        <v>0.23164000000000001</v>
      </c>
      <c r="K249" s="27">
        <v>17.63111</v>
      </c>
      <c r="L249" s="27">
        <v>0.24249000000000001</v>
      </c>
      <c r="M249" s="27">
        <v>98.933670000000006</v>
      </c>
      <c r="N249" s="27">
        <v>-13687.5</v>
      </c>
      <c r="O249" s="27">
        <v>32828</v>
      </c>
      <c r="P249" s="27">
        <v>-70</v>
      </c>
      <c r="Q249" s="27" t="s">
        <v>24</v>
      </c>
      <c r="R249" s="27" t="s">
        <v>24</v>
      </c>
      <c r="S249" s="32" t="s">
        <v>325</v>
      </c>
      <c r="T249" s="27">
        <v>37870.06</v>
      </c>
      <c r="U249" s="27">
        <v>12.64034</v>
      </c>
      <c r="V249" s="27">
        <v>245</v>
      </c>
      <c r="W249" s="29">
        <v>39728.590324074074</v>
      </c>
    </row>
    <row r="250" spans="1:23" x14ac:dyDescent="0.2">
      <c r="A250" s="27" t="s">
        <v>327</v>
      </c>
      <c r="B250" s="27">
        <v>5.0400000000000002E-3</v>
      </c>
      <c r="C250" s="27">
        <v>26.209800000000001</v>
      </c>
      <c r="D250" s="27">
        <v>0.44934000000000002</v>
      </c>
      <c r="E250" s="27">
        <v>53.79571</v>
      </c>
      <c r="F250" s="27">
        <v>5.9100000000000003E-3</v>
      </c>
      <c r="G250" s="27">
        <v>0.34578999999999999</v>
      </c>
      <c r="H250" s="27">
        <v>2.6200000000000001E-2</v>
      </c>
      <c r="I250" s="27">
        <v>7.0870000000000002E-2</v>
      </c>
      <c r="J250" s="27">
        <v>0.22445999999999999</v>
      </c>
      <c r="K250" s="27">
        <v>17.731560000000002</v>
      </c>
      <c r="L250" s="27">
        <v>0.24437999999999999</v>
      </c>
      <c r="M250" s="27">
        <v>99.109059999999999</v>
      </c>
      <c r="N250" s="27">
        <v>-13690</v>
      </c>
      <c r="O250" s="27">
        <v>32826</v>
      </c>
      <c r="P250" s="27">
        <v>-70</v>
      </c>
      <c r="Q250" s="27" t="s">
        <v>24</v>
      </c>
      <c r="R250" s="27" t="s">
        <v>24</v>
      </c>
      <c r="S250" s="32" t="s">
        <v>325</v>
      </c>
      <c r="T250" s="27">
        <v>37870.47</v>
      </c>
      <c r="U250" s="27">
        <v>12.67069</v>
      </c>
      <c r="V250" s="27">
        <v>246</v>
      </c>
      <c r="W250" s="29">
        <v>39728.593344907407</v>
      </c>
    </row>
    <row r="251" spans="1:23" x14ac:dyDescent="0.2">
      <c r="A251" s="27" t="s">
        <v>328</v>
      </c>
      <c r="B251" s="27">
        <v>6.8502999999999998</v>
      </c>
      <c r="C251" s="27">
        <v>0.12407</v>
      </c>
      <c r="D251" s="27">
        <v>25.356839999999998</v>
      </c>
      <c r="E251" s="27">
        <v>57.610210000000002</v>
      </c>
      <c r="F251" s="27">
        <v>0.47252</v>
      </c>
      <c r="G251" s="27">
        <v>7.4487300000000003</v>
      </c>
      <c r="H251" s="27">
        <v>1.244E-2</v>
      </c>
      <c r="I251" s="27">
        <v>6.6610000000000003E-2</v>
      </c>
      <c r="J251" s="27">
        <v>2.0000000000000001E-4</v>
      </c>
      <c r="K251" s="27">
        <v>1.3231900000000001</v>
      </c>
      <c r="L251" s="27">
        <v>3.7569999999999999E-2</v>
      </c>
      <c r="M251" s="27">
        <v>99.302679999999995</v>
      </c>
      <c r="N251" s="27">
        <v>-6607</v>
      </c>
      <c r="O251" s="27">
        <v>24847</v>
      </c>
      <c r="P251" s="27">
        <v>-70</v>
      </c>
      <c r="Q251" s="27" t="s">
        <v>24</v>
      </c>
      <c r="R251" s="27" t="s">
        <v>24</v>
      </c>
      <c r="S251" s="32" t="s">
        <v>329</v>
      </c>
      <c r="T251" s="27">
        <v>27245.96</v>
      </c>
      <c r="U251" s="27">
        <v>11.267749999999999</v>
      </c>
      <c r="V251" s="27">
        <v>247</v>
      </c>
      <c r="W251" s="29">
        <v>39728.596388888887</v>
      </c>
    </row>
    <row r="252" spans="1:23" x14ac:dyDescent="0.2">
      <c r="A252" s="27" t="s">
        <v>330</v>
      </c>
      <c r="B252" s="27">
        <v>6.1875900000000001</v>
      </c>
      <c r="C252" s="27">
        <v>4.3709999999999999E-2</v>
      </c>
      <c r="D252" s="27">
        <v>26.551950000000001</v>
      </c>
      <c r="E252" s="27">
        <v>56.651809999999998</v>
      </c>
      <c r="F252" s="27">
        <v>0.40472000000000002</v>
      </c>
      <c r="G252" s="27">
        <v>8.8026800000000005</v>
      </c>
      <c r="H252" s="27">
        <v>9.3100000000000006E-3</v>
      </c>
      <c r="I252" s="27">
        <v>1.5939999999999999E-2</v>
      </c>
      <c r="J252" s="27">
        <v>0</v>
      </c>
      <c r="K252" s="27">
        <v>0.93889999999999996</v>
      </c>
      <c r="L252" s="27">
        <v>4.6679999999999999E-2</v>
      </c>
      <c r="M252" s="27">
        <v>99.653300000000002</v>
      </c>
      <c r="N252" s="27">
        <v>-6610.3</v>
      </c>
      <c r="O252" s="27">
        <v>24846.3</v>
      </c>
      <c r="P252" s="27">
        <v>-70</v>
      </c>
      <c r="Q252" s="27" t="s">
        <v>24</v>
      </c>
      <c r="R252" s="27" t="s">
        <v>24</v>
      </c>
      <c r="S252" s="32" t="s">
        <v>329</v>
      </c>
      <c r="T252" s="27">
        <v>27247.98</v>
      </c>
      <c r="U252" s="27">
        <v>11.331429999999999</v>
      </c>
      <c r="V252" s="27">
        <v>248</v>
      </c>
      <c r="W252" s="29">
        <v>39728.599618055552</v>
      </c>
    </row>
    <row r="253" spans="1:23" x14ac:dyDescent="0.2">
      <c r="A253" s="27" t="s">
        <v>331</v>
      </c>
      <c r="B253" s="27">
        <v>5.6502499999999998</v>
      </c>
      <c r="C253" s="27">
        <v>1.447E-2</v>
      </c>
      <c r="D253" s="27">
        <v>27.27224</v>
      </c>
      <c r="E253" s="27">
        <v>55.481479999999998</v>
      </c>
      <c r="F253" s="27">
        <v>0.33678999999999998</v>
      </c>
      <c r="G253" s="27">
        <v>9.6518300000000004</v>
      </c>
      <c r="H253" s="27">
        <v>4.5700000000000003E-3</v>
      </c>
      <c r="I253" s="27">
        <v>2.598E-2</v>
      </c>
      <c r="J253" s="27">
        <v>0</v>
      </c>
      <c r="K253" s="27">
        <v>0.91208</v>
      </c>
      <c r="L253" s="27">
        <v>4.2500000000000003E-2</v>
      </c>
      <c r="M253" s="27">
        <v>99.392200000000003</v>
      </c>
      <c r="N253" s="27">
        <v>-6613.7</v>
      </c>
      <c r="O253" s="27">
        <v>24845.7</v>
      </c>
      <c r="P253" s="27">
        <v>-70</v>
      </c>
      <c r="Q253" s="27" t="s">
        <v>24</v>
      </c>
      <c r="R253" s="27" t="s">
        <v>24</v>
      </c>
      <c r="S253" s="32" t="s">
        <v>329</v>
      </c>
      <c r="T253" s="27">
        <v>27250</v>
      </c>
      <c r="U253" s="27">
        <v>11.35031</v>
      </c>
      <c r="V253" s="27">
        <v>249</v>
      </c>
      <c r="W253" s="29">
        <v>39728.602627314816</v>
      </c>
    </row>
    <row r="254" spans="1:23" x14ac:dyDescent="0.2">
      <c r="A254" s="27" t="s">
        <v>332</v>
      </c>
      <c r="B254" s="27">
        <v>4.92509</v>
      </c>
      <c r="C254" s="27">
        <v>2.0299999999999999E-2</v>
      </c>
      <c r="D254" s="27">
        <v>28.505549999999999</v>
      </c>
      <c r="E254" s="27">
        <v>53.757040000000003</v>
      </c>
      <c r="F254" s="27">
        <v>0.21307000000000001</v>
      </c>
      <c r="G254" s="27">
        <v>10.96264</v>
      </c>
      <c r="H254" s="27">
        <v>1.9E-3</v>
      </c>
      <c r="I254" s="27">
        <v>2.528E-2</v>
      </c>
      <c r="J254" s="27">
        <v>2.0289999999999999E-2</v>
      </c>
      <c r="K254" s="27">
        <v>1.0089699999999999</v>
      </c>
      <c r="L254" s="27">
        <v>5.7259999999999998E-2</v>
      </c>
      <c r="M254" s="27">
        <v>99.497399999999999</v>
      </c>
      <c r="N254" s="27">
        <v>-6617</v>
      </c>
      <c r="O254" s="27">
        <v>24845</v>
      </c>
      <c r="P254" s="27">
        <v>-70</v>
      </c>
      <c r="Q254" s="27" t="s">
        <v>24</v>
      </c>
      <c r="R254" s="27" t="s">
        <v>24</v>
      </c>
      <c r="S254" s="32" t="s">
        <v>329</v>
      </c>
      <c r="T254" s="27">
        <v>27252.02</v>
      </c>
      <c r="U254" s="27">
        <v>11.44727</v>
      </c>
      <c r="V254" s="27">
        <v>250</v>
      </c>
      <c r="W254" s="29">
        <v>39728.605624999997</v>
      </c>
    </row>
    <row r="255" spans="1:23" x14ac:dyDescent="0.2">
      <c r="A255" s="27" t="s">
        <v>333</v>
      </c>
      <c r="B255" s="27">
        <v>9.92E-3</v>
      </c>
      <c r="C255" s="27">
        <v>32.611960000000003</v>
      </c>
      <c r="D255" s="27">
        <v>1.4330000000000001E-2</v>
      </c>
      <c r="E255" s="27">
        <v>37.257980000000003</v>
      </c>
      <c r="F255" s="27">
        <v>0</v>
      </c>
      <c r="G255" s="27">
        <v>2.6689999999999998E-2</v>
      </c>
      <c r="H255" s="27">
        <v>3.3779999999999998E-2</v>
      </c>
      <c r="I255" s="27">
        <v>1.5709999999999998E-2</v>
      </c>
      <c r="J255" s="27">
        <v>0.23497000000000001</v>
      </c>
      <c r="K255" s="27">
        <v>28.58877</v>
      </c>
      <c r="L255" s="27">
        <v>0.66971000000000003</v>
      </c>
      <c r="M255" s="27">
        <v>99.463809999999995</v>
      </c>
      <c r="N255" s="27">
        <v>-6619</v>
      </c>
      <c r="O255" s="27">
        <v>24853</v>
      </c>
      <c r="P255" s="27">
        <v>-70</v>
      </c>
      <c r="Q255" s="27" t="s">
        <v>24</v>
      </c>
      <c r="R255" s="27" t="s">
        <v>24</v>
      </c>
      <c r="S255" s="32" t="s">
        <v>334</v>
      </c>
      <c r="T255" s="27">
        <v>27258.880000000001</v>
      </c>
      <c r="U255" s="27">
        <v>13.93229</v>
      </c>
      <c r="V255" s="27">
        <v>251</v>
      </c>
      <c r="W255" s="29">
        <v>39728.608668981484</v>
      </c>
    </row>
    <row r="256" spans="1:23" x14ac:dyDescent="0.2">
      <c r="A256" s="27" t="s">
        <v>335</v>
      </c>
      <c r="B256" s="27">
        <v>0</v>
      </c>
      <c r="C256" s="27">
        <v>32.098280000000003</v>
      </c>
      <c r="D256" s="27">
        <v>1.206E-2</v>
      </c>
      <c r="E256" s="27">
        <v>37.330820000000003</v>
      </c>
      <c r="F256" s="27">
        <v>0</v>
      </c>
      <c r="G256" s="27">
        <v>2.8330000000000001E-2</v>
      </c>
      <c r="H256" s="27">
        <v>3.3669999999999999E-2</v>
      </c>
      <c r="I256" s="27">
        <v>3.3529999999999997E-2</v>
      </c>
      <c r="J256" s="27">
        <v>0.22949</v>
      </c>
      <c r="K256" s="27">
        <v>28.492920000000002</v>
      </c>
      <c r="L256" s="27">
        <v>0.62751999999999997</v>
      </c>
      <c r="M256" s="27">
        <v>98.886610000000005</v>
      </c>
      <c r="N256" s="27">
        <v>-6621.3</v>
      </c>
      <c r="O256" s="27">
        <v>24861.5</v>
      </c>
      <c r="P256" s="27">
        <v>-70</v>
      </c>
      <c r="Q256" s="27" t="s">
        <v>24</v>
      </c>
      <c r="R256" s="27" t="s">
        <v>24</v>
      </c>
      <c r="S256" s="32" t="s">
        <v>334</v>
      </c>
      <c r="T256" s="27">
        <v>27266.25</v>
      </c>
      <c r="U256" s="27">
        <v>13.8558</v>
      </c>
      <c r="V256" s="27">
        <v>252</v>
      </c>
      <c r="W256" s="29">
        <v>39728.611886574072</v>
      </c>
    </row>
    <row r="257" spans="1:23" x14ac:dyDescent="0.2">
      <c r="A257" s="27" t="s">
        <v>336</v>
      </c>
      <c r="B257" s="27">
        <v>3.1119999999999998E-2</v>
      </c>
      <c r="C257" s="27">
        <v>28.421320000000001</v>
      </c>
      <c r="D257" s="27">
        <v>1.26797</v>
      </c>
      <c r="E257" s="27">
        <v>37.82338</v>
      </c>
      <c r="F257" s="27">
        <v>1.0988199999999999</v>
      </c>
      <c r="G257" s="27">
        <v>5.083E-2</v>
      </c>
      <c r="H257" s="27">
        <v>5.0939999999999999E-2</v>
      </c>
      <c r="I257" s="27">
        <v>0.41482000000000002</v>
      </c>
      <c r="J257" s="27">
        <v>0.24503</v>
      </c>
      <c r="K257" s="27">
        <v>28.41133</v>
      </c>
      <c r="L257" s="27">
        <v>0.60128000000000004</v>
      </c>
      <c r="M257" s="27">
        <v>98.416849999999997</v>
      </c>
      <c r="N257" s="27">
        <v>-6623.5</v>
      </c>
      <c r="O257" s="27">
        <v>24870</v>
      </c>
      <c r="P257" s="27">
        <v>-70</v>
      </c>
      <c r="Q257" s="27" t="s">
        <v>24</v>
      </c>
      <c r="R257" s="27" t="s">
        <v>24</v>
      </c>
      <c r="S257" s="32" t="s">
        <v>334</v>
      </c>
      <c r="T257" s="27">
        <v>27273.63</v>
      </c>
      <c r="U257" s="27">
        <v>13.91024</v>
      </c>
      <c r="V257" s="27">
        <v>253</v>
      </c>
      <c r="W257" s="29">
        <v>39728.614895833336</v>
      </c>
    </row>
    <row r="258" spans="1:23" x14ac:dyDescent="0.2">
      <c r="A258" s="27" t="s">
        <v>337</v>
      </c>
      <c r="B258" s="27">
        <v>0</v>
      </c>
      <c r="C258" s="27">
        <v>30.615349999999999</v>
      </c>
      <c r="D258" s="27">
        <v>0.14127000000000001</v>
      </c>
      <c r="E258" s="27">
        <v>34.781199999999998</v>
      </c>
      <c r="F258" s="27">
        <v>0</v>
      </c>
      <c r="G258" s="27">
        <v>3.4040000000000001E-2</v>
      </c>
      <c r="H258" s="27">
        <v>7.331E-2</v>
      </c>
      <c r="I258" s="27">
        <v>0.61253000000000002</v>
      </c>
      <c r="J258" s="27">
        <v>0.23458000000000001</v>
      </c>
      <c r="K258" s="27">
        <v>31.535910000000001</v>
      </c>
      <c r="L258" s="27">
        <v>0.66413999999999995</v>
      </c>
      <c r="M258" s="27">
        <v>98.692329999999998</v>
      </c>
      <c r="N258" s="27">
        <v>-6625.8</v>
      </c>
      <c r="O258" s="27">
        <v>24878.5</v>
      </c>
      <c r="P258" s="27">
        <v>-70</v>
      </c>
      <c r="Q258" s="27" t="s">
        <v>24</v>
      </c>
      <c r="R258" s="27" t="s">
        <v>24</v>
      </c>
      <c r="S258" s="32" t="s">
        <v>334</v>
      </c>
      <c r="T258" s="27">
        <v>27281.01</v>
      </c>
      <c r="U258" s="27">
        <v>14.234669999999999</v>
      </c>
      <c r="V258" s="27">
        <v>254</v>
      </c>
      <c r="W258" s="29">
        <v>39728.617905092593</v>
      </c>
    </row>
    <row r="259" spans="1:23" x14ac:dyDescent="0.2">
      <c r="A259" s="27" t="s">
        <v>338</v>
      </c>
      <c r="B259" s="27">
        <v>1.5859999999999999E-2</v>
      </c>
      <c r="C259" s="27">
        <v>31.517710000000001</v>
      </c>
      <c r="D259" s="27">
        <v>0.15145</v>
      </c>
      <c r="E259" s="27">
        <v>36.470230000000001</v>
      </c>
      <c r="F259" s="27">
        <v>6.94E-3</v>
      </c>
      <c r="G259" s="27">
        <v>9.0709999999999999E-2</v>
      </c>
      <c r="H259" s="27">
        <v>3.0929999999999999E-2</v>
      </c>
      <c r="I259" s="27">
        <v>0.17124</v>
      </c>
      <c r="J259" s="27">
        <v>0.2399</v>
      </c>
      <c r="K259" s="27">
        <v>28.96424</v>
      </c>
      <c r="L259" s="27">
        <v>0.62927999999999995</v>
      </c>
      <c r="M259" s="27">
        <v>98.288499999999999</v>
      </c>
      <c r="N259" s="27">
        <v>-6628</v>
      </c>
      <c r="O259" s="27">
        <v>24887</v>
      </c>
      <c r="P259" s="27">
        <v>-70</v>
      </c>
      <c r="Q259" s="27" t="s">
        <v>24</v>
      </c>
      <c r="R259" s="27" t="s">
        <v>24</v>
      </c>
      <c r="S259" s="32" t="s">
        <v>334</v>
      </c>
      <c r="T259" s="27">
        <v>27288.39</v>
      </c>
      <c r="U259" s="27">
        <v>13.86328</v>
      </c>
      <c r="V259" s="27">
        <v>255</v>
      </c>
      <c r="W259" s="29">
        <v>39728.620925925927</v>
      </c>
    </row>
    <row r="260" spans="1:23" x14ac:dyDescent="0.2">
      <c r="A260" s="27" t="s">
        <v>339</v>
      </c>
      <c r="B260" s="27">
        <v>1.694E-2</v>
      </c>
      <c r="C260" s="27">
        <v>24.491620000000001</v>
      </c>
      <c r="D260" s="27">
        <v>1.9389799999999999</v>
      </c>
      <c r="E260" s="27">
        <v>52.638330000000003</v>
      </c>
      <c r="F260" s="27">
        <v>0</v>
      </c>
      <c r="G260" s="27">
        <v>2.0289700000000002</v>
      </c>
      <c r="H260" s="27">
        <v>0.31891999999999998</v>
      </c>
      <c r="I260" s="27">
        <v>0.61467000000000005</v>
      </c>
      <c r="J260" s="27">
        <v>0.17848</v>
      </c>
      <c r="K260" s="27">
        <v>16.590890000000002</v>
      </c>
      <c r="L260" s="27">
        <v>0.14365</v>
      </c>
      <c r="M260" s="27">
        <v>98.961429999999993</v>
      </c>
      <c r="N260" s="27">
        <v>-7368</v>
      </c>
      <c r="O260" s="27">
        <v>24928</v>
      </c>
      <c r="P260" s="27">
        <v>-70</v>
      </c>
      <c r="Q260" s="27" t="s">
        <v>24</v>
      </c>
      <c r="R260" s="27" t="s">
        <v>24</v>
      </c>
      <c r="S260" s="32" t="s">
        <v>340</v>
      </c>
      <c r="T260" s="27">
        <v>27867.67</v>
      </c>
      <c r="U260" s="27">
        <v>12.6693</v>
      </c>
      <c r="V260" s="27">
        <v>256</v>
      </c>
      <c r="W260" s="29">
        <v>39728.623993055553</v>
      </c>
    </row>
    <row r="261" spans="1:23" x14ac:dyDescent="0.2">
      <c r="A261" s="27" t="s">
        <v>341</v>
      </c>
      <c r="B261" s="27">
        <v>2.6589999999999999E-2</v>
      </c>
      <c r="C261" s="27">
        <v>24.784839999999999</v>
      </c>
      <c r="D261" s="27">
        <v>1.38235</v>
      </c>
      <c r="E261" s="27">
        <v>53.079540000000001</v>
      </c>
      <c r="F261" s="27">
        <v>6.2100000000000002E-3</v>
      </c>
      <c r="G261" s="27">
        <v>1.7460800000000001</v>
      </c>
      <c r="H261" s="27">
        <v>0.22814999999999999</v>
      </c>
      <c r="I261" s="27">
        <v>0.51439999999999997</v>
      </c>
      <c r="J261" s="27">
        <v>0.19531000000000001</v>
      </c>
      <c r="K261" s="27">
        <v>16.849270000000001</v>
      </c>
      <c r="L261" s="27">
        <v>0.14026</v>
      </c>
      <c r="M261" s="27">
        <v>98.953000000000003</v>
      </c>
      <c r="N261" s="27">
        <v>-7368.7</v>
      </c>
      <c r="O261" s="27">
        <v>24935.7</v>
      </c>
      <c r="P261" s="27">
        <v>-70</v>
      </c>
      <c r="Q261" s="27" t="s">
        <v>24</v>
      </c>
      <c r="R261" s="27" t="s">
        <v>24</v>
      </c>
      <c r="S261" s="32" t="s">
        <v>340</v>
      </c>
      <c r="T261" s="27">
        <v>27873.23</v>
      </c>
      <c r="U261" s="27">
        <v>12.67089</v>
      </c>
      <c r="V261" s="27">
        <v>257</v>
      </c>
      <c r="W261" s="29">
        <v>39728.627175925925</v>
      </c>
    </row>
    <row r="262" spans="1:23" x14ac:dyDescent="0.2">
      <c r="A262" s="27" t="s">
        <v>342</v>
      </c>
      <c r="B262" s="27">
        <v>2.1399999999999999E-2</v>
      </c>
      <c r="C262" s="27">
        <v>24.729209999999998</v>
      </c>
      <c r="D262" s="27">
        <v>1.40205</v>
      </c>
      <c r="E262" s="27">
        <v>53.192790000000002</v>
      </c>
      <c r="F262" s="27">
        <v>7.2000000000000005E-4</v>
      </c>
      <c r="G262" s="27">
        <v>1.5989800000000001</v>
      </c>
      <c r="H262" s="27">
        <v>0.20105999999999999</v>
      </c>
      <c r="I262" s="27">
        <v>0.48271999999999998</v>
      </c>
      <c r="J262" s="27">
        <v>0.25339</v>
      </c>
      <c r="K262" s="27">
        <v>16.77769</v>
      </c>
      <c r="L262" s="27">
        <v>0.14485999999999999</v>
      </c>
      <c r="M262" s="27">
        <v>98.804879999999997</v>
      </c>
      <c r="N262" s="27">
        <v>-7369.3</v>
      </c>
      <c r="O262" s="27">
        <v>24943.3</v>
      </c>
      <c r="P262" s="27">
        <v>-70</v>
      </c>
      <c r="Q262" s="27" t="s">
        <v>24</v>
      </c>
      <c r="R262" s="27" t="s">
        <v>24</v>
      </c>
      <c r="S262" s="32" t="s">
        <v>340</v>
      </c>
      <c r="T262" s="27">
        <v>27878.799999999999</v>
      </c>
      <c r="U262" s="27">
        <v>12.640779999999999</v>
      </c>
      <c r="V262" s="27">
        <v>258</v>
      </c>
      <c r="W262" s="29">
        <v>39728.630185185182</v>
      </c>
    </row>
    <row r="263" spans="1:23" x14ac:dyDescent="0.2">
      <c r="A263" s="27" t="s">
        <v>343</v>
      </c>
      <c r="B263" s="27">
        <v>1.4630000000000001E-2</v>
      </c>
      <c r="C263" s="27">
        <v>24.287009999999999</v>
      </c>
      <c r="D263" s="27">
        <v>2.7554500000000002</v>
      </c>
      <c r="E263" s="27">
        <v>51.992449999999998</v>
      </c>
      <c r="F263" s="27">
        <v>1.4300000000000001E-3</v>
      </c>
      <c r="G263" s="27">
        <v>1.5923400000000001</v>
      </c>
      <c r="H263" s="27">
        <v>0.32913999999999999</v>
      </c>
      <c r="I263" s="27">
        <v>0.66876999999999998</v>
      </c>
      <c r="J263" s="27">
        <v>0.16364000000000001</v>
      </c>
      <c r="K263" s="27">
        <v>16.658609999999999</v>
      </c>
      <c r="L263" s="27">
        <v>0.17377000000000001</v>
      </c>
      <c r="M263" s="27">
        <v>98.637259999999998</v>
      </c>
      <c r="N263" s="27">
        <v>-7370</v>
      </c>
      <c r="O263" s="27">
        <v>24951</v>
      </c>
      <c r="P263" s="27">
        <v>-70</v>
      </c>
      <c r="Q263" s="27" t="s">
        <v>24</v>
      </c>
      <c r="R263" s="27" t="s">
        <v>24</v>
      </c>
      <c r="S263" s="32" t="s">
        <v>340</v>
      </c>
      <c r="T263" s="27">
        <v>27884.36</v>
      </c>
      <c r="U263" s="27">
        <v>12.625389999999999</v>
      </c>
      <c r="V263" s="27">
        <v>259</v>
      </c>
      <c r="W263" s="29">
        <v>39728.633217592593</v>
      </c>
    </row>
    <row r="264" spans="1:23" x14ac:dyDescent="0.2">
      <c r="A264" s="27" t="s">
        <v>344</v>
      </c>
      <c r="B264" s="27">
        <v>7.5719999999999996E-2</v>
      </c>
      <c r="C264" s="27">
        <v>29.192360000000001</v>
      </c>
      <c r="D264" s="27">
        <v>1.4947900000000001</v>
      </c>
      <c r="E264" s="27">
        <v>36.412849999999999</v>
      </c>
      <c r="F264" s="27">
        <v>1.866E-2</v>
      </c>
      <c r="G264" s="27">
        <v>1.4561500000000001</v>
      </c>
      <c r="H264" s="27">
        <v>0.21448</v>
      </c>
      <c r="I264" s="27">
        <v>0.37402000000000002</v>
      </c>
      <c r="J264" s="27">
        <v>0.22172</v>
      </c>
      <c r="K264" s="27">
        <v>28.301100000000002</v>
      </c>
      <c r="L264" s="27">
        <v>0.58064000000000004</v>
      </c>
      <c r="M264" s="27">
        <v>98.342460000000003</v>
      </c>
      <c r="N264" s="27">
        <v>-7189</v>
      </c>
      <c r="O264" s="27">
        <v>25298</v>
      </c>
      <c r="P264" s="27">
        <v>-74</v>
      </c>
      <c r="Q264" s="27" t="s">
        <v>24</v>
      </c>
      <c r="R264" s="27" t="s">
        <v>24</v>
      </c>
      <c r="S264" s="32" t="s">
        <v>334</v>
      </c>
      <c r="T264" s="27">
        <v>27980.09</v>
      </c>
      <c r="U264" s="27">
        <v>13.89974</v>
      </c>
      <c r="V264" s="27">
        <v>260</v>
      </c>
      <c r="W264" s="29">
        <v>39728.636250000003</v>
      </c>
    </row>
    <row r="265" spans="1:23" x14ac:dyDescent="0.2">
      <c r="A265" s="27" t="s">
        <v>345</v>
      </c>
      <c r="B265" s="27">
        <v>0</v>
      </c>
      <c r="C265" s="27">
        <v>32.063690000000001</v>
      </c>
      <c r="D265" s="27">
        <v>0</v>
      </c>
      <c r="E265" s="27">
        <v>37.185400000000001</v>
      </c>
      <c r="F265" s="27">
        <v>1.3820000000000001E-2</v>
      </c>
      <c r="G265" s="27">
        <v>4.861E-2</v>
      </c>
      <c r="H265" s="27">
        <v>8.8599999999999998E-2</v>
      </c>
      <c r="I265" s="27">
        <v>1.627E-2</v>
      </c>
      <c r="J265" s="27">
        <v>0.2175</v>
      </c>
      <c r="K265" s="27">
        <v>28.17193</v>
      </c>
      <c r="L265" s="27">
        <v>0.69882</v>
      </c>
      <c r="M265" s="27">
        <v>98.504649999999998</v>
      </c>
      <c r="N265" s="27">
        <v>-7188.3</v>
      </c>
      <c r="O265" s="27">
        <v>25292.5</v>
      </c>
      <c r="P265" s="27">
        <v>-74</v>
      </c>
      <c r="Q265" s="27" t="s">
        <v>24</v>
      </c>
      <c r="R265" s="27" t="s">
        <v>24</v>
      </c>
      <c r="S265" s="32" t="s">
        <v>334</v>
      </c>
      <c r="T265" s="27">
        <v>27975.85</v>
      </c>
      <c r="U265" s="27">
        <v>13.79021</v>
      </c>
      <c r="V265" s="27">
        <v>261</v>
      </c>
      <c r="W265" s="29">
        <v>39728.639456018522</v>
      </c>
    </row>
    <row r="266" spans="1:23" x14ac:dyDescent="0.2">
      <c r="A266" s="27" t="s">
        <v>346</v>
      </c>
      <c r="B266" s="27">
        <v>0</v>
      </c>
      <c r="C266" s="27">
        <v>31.9664</v>
      </c>
      <c r="D266" s="27">
        <v>8.0000000000000004E-4</v>
      </c>
      <c r="E266" s="27">
        <v>37.316670000000002</v>
      </c>
      <c r="F266" s="27">
        <v>0</v>
      </c>
      <c r="G266" s="27">
        <v>3.9239999999999997E-2</v>
      </c>
      <c r="H266" s="27">
        <v>6.8190000000000001E-2</v>
      </c>
      <c r="I266" s="27">
        <v>2.588E-2</v>
      </c>
      <c r="J266" s="27">
        <v>0.21976999999999999</v>
      </c>
      <c r="K266" s="27">
        <v>28.286619999999999</v>
      </c>
      <c r="L266" s="27">
        <v>0.66761999999999999</v>
      </c>
      <c r="M266" s="27">
        <v>98.591179999999994</v>
      </c>
      <c r="N266" s="27">
        <v>-7187.5</v>
      </c>
      <c r="O266" s="27">
        <v>25287</v>
      </c>
      <c r="P266" s="27">
        <v>-74</v>
      </c>
      <c r="Q266" s="27" t="s">
        <v>24</v>
      </c>
      <c r="R266" s="27" t="s">
        <v>24</v>
      </c>
      <c r="S266" s="32" t="s">
        <v>334</v>
      </c>
      <c r="T266" s="27">
        <v>27971.61</v>
      </c>
      <c r="U266" s="27">
        <v>13.80597</v>
      </c>
      <c r="V266" s="27">
        <v>262</v>
      </c>
      <c r="W266" s="29">
        <v>39728.642465277779</v>
      </c>
    </row>
    <row r="267" spans="1:23" x14ac:dyDescent="0.2">
      <c r="A267" s="27" t="s">
        <v>347</v>
      </c>
      <c r="B267" s="27">
        <v>6.77E-3</v>
      </c>
      <c r="C267" s="27">
        <v>32.099460000000001</v>
      </c>
      <c r="D267" s="27">
        <v>2.1870000000000001E-2</v>
      </c>
      <c r="E267" s="27">
        <v>37.127980000000001</v>
      </c>
      <c r="F267" s="27">
        <v>0</v>
      </c>
      <c r="G267" s="27">
        <v>5.5169999999999997E-2</v>
      </c>
      <c r="H267" s="27">
        <v>4.6710000000000002E-2</v>
      </c>
      <c r="I267" s="27">
        <v>7.034E-2</v>
      </c>
      <c r="J267" s="27">
        <v>0.20766999999999999</v>
      </c>
      <c r="K267" s="27">
        <v>28.41412</v>
      </c>
      <c r="L267" s="27">
        <v>0.64773000000000003</v>
      </c>
      <c r="M267" s="27">
        <v>98.697810000000004</v>
      </c>
      <c r="N267" s="27">
        <v>-7186.8</v>
      </c>
      <c r="O267" s="27">
        <v>25281.5</v>
      </c>
      <c r="P267" s="27">
        <v>-74</v>
      </c>
      <c r="Q267" s="27" t="s">
        <v>24</v>
      </c>
      <c r="R267" s="27" t="s">
        <v>24</v>
      </c>
      <c r="S267" s="32" t="s">
        <v>334</v>
      </c>
      <c r="T267" s="27">
        <v>27967.37</v>
      </c>
      <c r="U267" s="27">
        <v>13.831440000000001</v>
      </c>
      <c r="V267" s="27">
        <v>263</v>
      </c>
      <c r="W267" s="29">
        <v>39728.645474537036</v>
      </c>
    </row>
    <row r="268" spans="1:23" x14ac:dyDescent="0.2">
      <c r="A268" s="27" t="s">
        <v>348</v>
      </c>
      <c r="B268" s="27">
        <v>0.88300999999999996</v>
      </c>
      <c r="C268" s="27">
        <v>14.16436</v>
      </c>
      <c r="D268" s="27">
        <v>13.61345</v>
      </c>
      <c r="E268" s="27">
        <v>43.210009999999997</v>
      </c>
      <c r="F268" s="27">
        <v>2.545E-2</v>
      </c>
      <c r="G268" s="27">
        <v>11.3467</v>
      </c>
      <c r="H268" s="27">
        <v>0.58682000000000001</v>
      </c>
      <c r="I268" s="27">
        <v>0.44733000000000001</v>
      </c>
      <c r="J268" s="27">
        <v>9.0899999999999995E-2</v>
      </c>
      <c r="K268" s="27">
        <v>14.36218</v>
      </c>
      <c r="L268" s="27">
        <v>0.25494</v>
      </c>
      <c r="M268" s="27">
        <v>98.985140000000001</v>
      </c>
      <c r="N268" s="27">
        <v>-7186</v>
      </c>
      <c r="O268" s="27">
        <v>25276</v>
      </c>
      <c r="P268" s="27">
        <v>-74</v>
      </c>
      <c r="Q268" s="27" t="s">
        <v>24</v>
      </c>
      <c r="R268" s="27" t="s">
        <v>24</v>
      </c>
      <c r="S268" s="32" t="s">
        <v>334</v>
      </c>
      <c r="T268" s="27">
        <v>27963.13</v>
      </c>
      <c r="U268" s="27">
        <v>12.987410000000001</v>
      </c>
      <c r="V268" s="27">
        <v>264</v>
      </c>
      <c r="W268" s="29">
        <v>39728.6484837963</v>
      </c>
    </row>
    <row r="270" spans="1:23" x14ac:dyDescent="0.2">
      <c r="A270" s="26" t="s">
        <v>673</v>
      </c>
      <c r="B270" s="175" t="s">
        <v>610</v>
      </c>
    </row>
    <row r="271" spans="1:23" x14ac:dyDescent="0.2">
      <c r="A271" s="27" t="s">
        <v>0</v>
      </c>
      <c r="B271" s="27" t="s">
        <v>1</v>
      </c>
      <c r="C271" s="27" t="s">
        <v>2</v>
      </c>
      <c r="D271" s="27" t="s">
        <v>3</v>
      </c>
      <c r="E271" s="27" t="s">
        <v>4</v>
      </c>
      <c r="F271" s="27" t="s">
        <v>5</v>
      </c>
      <c r="G271" s="27" t="s">
        <v>6</v>
      </c>
      <c r="H271" s="27" t="s">
        <v>7</v>
      </c>
      <c r="I271" s="27" t="s">
        <v>8</v>
      </c>
      <c r="J271" s="27" t="s">
        <v>9</v>
      </c>
      <c r="K271" s="27" t="s">
        <v>10</v>
      </c>
      <c r="L271" s="27" t="s">
        <v>11</v>
      </c>
      <c r="M271" s="27" t="s">
        <v>12</v>
      </c>
      <c r="N271" s="27" t="s">
        <v>13</v>
      </c>
      <c r="O271" s="27" t="s">
        <v>14</v>
      </c>
      <c r="P271" s="27" t="s">
        <v>15</v>
      </c>
      <c r="Q271" s="27" t="s">
        <v>16</v>
      </c>
      <c r="R271" s="27" t="s">
        <v>17</v>
      </c>
      <c r="S271" s="32" t="s">
        <v>18</v>
      </c>
      <c r="T271" s="27" t="s">
        <v>19</v>
      </c>
      <c r="U271" s="27" t="s">
        <v>20</v>
      </c>
      <c r="V271" s="27" t="s">
        <v>21</v>
      </c>
      <c r="W271" s="27" t="s">
        <v>22</v>
      </c>
    </row>
    <row r="272" spans="1:23" x14ac:dyDescent="0.2">
      <c r="A272" s="27" t="s">
        <v>23</v>
      </c>
      <c r="B272" s="27">
        <v>0</v>
      </c>
      <c r="C272" s="27">
        <v>37.36056</v>
      </c>
      <c r="D272" s="27">
        <v>0.11627999999999999</v>
      </c>
      <c r="E272" s="27">
        <v>38.520859999999999</v>
      </c>
      <c r="F272" s="27">
        <v>0</v>
      </c>
      <c r="G272" s="27">
        <v>9.1079999999999994E-2</v>
      </c>
      <c r="H272" s="27">
        <v>0</v>
      </c>
      <c r="I272" s="27">
        <v>2.196E-2</v>
      </c>
      <c r="J272" s="27">
        <v>0.21709000000000001</v>
      </c>
      <c r="K272" s="27">
        <v>23.869219999999999</v>
      </c>
      <c r="L272" s="27">
        <v>1.7559999999999999E-2</v>
      </c>
      <c r="M272" s="27">
        <v>100.2146</v>
      </c>
      <c r="N272" s="27">
        <v>12731</v>
      </c>
      <c r="O272" s="27">
        <v>-26855</v>
      </c>
      <c r="P272" s="27">
        <v>-24</v>
      </c>
      <c r="Q272" s="27" t="s">
        <v>24</v>
      </c>
      <c r="R272" s="27" t="s">
        <v>24</v>
      </c>
      <c r="S272" s="32" t="s">
        <v>349</v>
      </c>
      <c r="T272" s="27">
        <v>0</v>
      </c>
      <c r="U272" s="27">
        <v>13.35801</v>
      </c>
      <c r="V272" s="27">
        <v>1</v>
      </c>
      <c r="W272" s="29">
        <v>39728.878750000003</v>
      </c>
    </row>
    <row r="273" spans="1:23" x14ac:dyDescent="0.2">
      <c r="A273" s="27" t="s">
        <v>26</v>
      </c>
      <c r="B273" s="27">
        <v>5.1999999999999995E-4</v>
      </c>
      <c r="C273" s="27">
        <v>37.720880000000001</v>
      </c>
      <c r="D273" s="27">
        <v>0</v>
      </c>
      <c r="E273" s="27">
        <v>38.641390000000001</v>
      </c>
      <c r="F273" s="27">
        <v>5.1399999999999996E-3</v>
      </c>
      <c r="G273" s="27">
        <v>3.9190000000000003E-2</v>
      </c>
      <c r="H273" s="27">
        <v>4.99E-2</v>
      </c>
      <c r="I273" s="27">
        <v>1.5689999999999999E-2</v>
      </c>
      <c r="J273" s="27">
        <v>0.47399999999999998</v>
      </c>
      <c r="K273" s="27">
        <v>23.840129999999998</v>
      </c>
      <c r="L273" s="27">
        <v>1.345E-2</v>
      </c>
      <c r="M273" s="27">
        <v>100.80029999999999</v>
      </c>
      <c r="N273" s="27">
        <v>12734.8</v>
      </c>
      <c r="O273" s="27">
        <v>-26865.200000000001</v>
      </c>
      <c r="P273" s="27">
        <v>-24</v>
      </c>
      <c r="Q273" s="27" t="s">
        <v>24</v>
      </c>
      <c r="R273" s="27" t="s">
        <v>24</v>
      </c>
      <c r="S273" s="32" t="s">
        <v>349</v>
      </c>
      <c r="T273" s="27">
        <v>10.86</v>
      </c>
      <c r="U273" s="27">
        <v>13.466519999999999</v>
      </c>
      <c r="V273" s="27">
        <v>2</v>
      </c>
      <c r="W273" s="29">
        <v>39728.881493055553</v>
      </c>
    </row>
    <row r="274" spans="1:23" x14ac:dyDescent="0.2">
      <c r="A274" s="27" t="s">
        <v>27</v>
      </c>
      <c r="B274" s="27">
        <v>2.283E-2</v>
      </c>
      <c r="C274" s="27">
        <v>37.769739999999999</v>
      </c>
      <c r="D274" s="27">
        <v>0</v>
      </c>
      <c r="E274" s="27">
        <v>38.58052</v>
      </c>
      <c r="F274" s="27">
        <v>0</v>
      </c>
      <c r="G274" s="27">
        <v>1.874E-2</v>
      </c>
      <c r="H274" s="27">
        <v>7.0050000000000001E-2</v>
      </c>
      <c r="I274" s="27">
        <v>2.1530000000000001E-2</v>
      </c>
      <c r="J274" s="27">
        <v>0.48829</v>
      </c>
      <c r="K274" s="27">
        <v>24.05218</v>
      </c>
      <c r="L274" s="27">
        <v>7.8499999999999993E-3</v>
      </c>
      <c r="M274" s="27">
        <v>101.0317</v>
      </c>
      <c r="N274" s="27">
        <v>12738.7</v>
      </c>
      <c r="O274" s="27">
        <v>-26875.3</v>
      </c>
      <c r="P274" s="27">
        <v>-24</v>
      </c>
      <c r="Q274" s="27" t="s">
        <v>24</v>
      </c>
      <c r="R274" s="27" t="s">
        <v>24</v>
      </c>
      <c r="S274" s="32" t="s">
        <v>349</v>
      </c>
      <c r="T274" s="27">
        <v>21.73</v>
      </c>
      <c r="U274" s="27">
        <v>13.514670000000001</v>
      </c>
      <c r="V274" s="27">
        <v>3</v>
      </c>
      <c r="W274" s="29">
        <v>39728.884467592594</v>
      </c>
    </row>
    <row r="275" spans="1:23" x14ac:dyDescent="0.2">
      <c r="A275" s="27" t="s">
        <v>28</v>
      </c>
      <c r="B275" s="27">
        <v>0</v>
      </c>
      <c r="C275" s="27">
        <v>37.723509999999997</v>
      </c>
      <c r="D275" s="27">
        <v>0</v>
      </c>
      <c r="E275" s="27">
        <v>38.686050000000002</v>
      </c>
      <c r="F275" s="27">
        <v>2.8E-3</v>
      </c>
      <c r="G275" s="27">
        <v>3.243E-2</v>
      </c>
      <c r="H275" s="27">
        <v>6.4960000000000004E-2</v>
      </c>
      <c r="I275" s="27">
        <v>3.1489999999999997E-2</v>
      </c>
      <c r="J275" s="27">
        <v>0.48637999999999998</v>
      </c>
      <c r="K275" s="27">
        <v>24.310030000000001</v>
      </c>
      <c r="L275" s="27">
        <v>2.205E-2</v>
      </c>
      <c r="M275" s="27">
        <v>101.3597</v>
      </c>
      <c r="N275" s="27">
        <v>12742.5</v>
      </c>
      <c r="O275" s="27">
        <v>-26885.5</v>
      </c>
      <c r="P275" s="27">
        <v>-24</v>
      </c>
      <c r="Q275" s="27" t="s">
        <v>24</v>
      </c>
      <c r="R275" s="27" t="s">
        <v>24</v>
      </c>
      <c r="S275" s="32" t="s">
        <v>349</v>
      </c>
      <c r="T275" s="27">
        <v>32.6</v>
      </c>
      <c r="U275" s="27">
        <v>13.583500000000001</v>
      </c>
      <c r="V275" s="27">
        <v>4</v>
      </c>
      <c r="W275" s="29">
        <v>39728.887430555558</v>
      </c>
    </row>
    <row r="276" spans="1:23" x14ac:dyDescent="0.2">
      <c r="A276" s="27" t="s">
        <v>29</v>
      </c>
      <c r="B276" s="27">
        <v>0</v>
      </c>
      <c r="C276" s="27">
        <v>38.013420000000004</v>
      </c>
      <c r="D276" s="27">
        <v>3.3800000000000002E-3</v>
      </c>
      <c r="E276" s="27">
        <v>38.708100000000002</v>
      </c>
      <c r="F276" s="27">
        <v>0</v>
      </c>
      <c r="G276" s="27">
        <v>2.145E-2</v>
      </c>
      <c r="H276" s="27">
        <v>7.3029999999999998E-2</v>
      </c>
      <c r="I276" s="27">
        <v>1.932E-2</v>
      </c>
      <c r="J276" s="27">
        <v>0.50995999999999997</v>
      </c>
      <c r="K276" s="27">
        <v>24.254439999999999</v>
      </c>
      <c r="L276" s="27">
        <v>0</v>
      </c>
      <c r="M276" s="27">
        <v>101.6031</v>
      </c>
      <c r="N276" s="27">
        <v>12746.3</v>
      </c>
      <c r="O276" s="27">
        <v>-26895.7</v>
      </c>
      <c r="P276" s="27">
        <v>-24</v>
      </c>
      <c r="Q276" s="27" t="s">
        <v>24</v>
      </c>
      <c r="R276" s="27" t="s">
        <v>24</v>
      </c>
      <c r="S276" s="32" t="s">
        <v>349</v>
      </c>
      <c r="T276" s="27">
        <v>43.46</v>
      </c>
      <c r="U276" s="27">
        <v>13.600759999999999</v>
      </c>
      <c r="V276" s="27">
        <v>5</v>
      </c>
      <c r="W276" s="29">
        <v>39728.890393518515</v>
      </c>
    </row>
    <row r="277" spans="1:23" x14ac:dyDescent="0.2">
      <c r="A277" s="27" t="s">
        <v>350</v>
      </c>
      <c r="B277" s="27">
        <v>5.5900000000000004E-3</v>
      </c>
      <c r="C277" s="27">
        <v>38.250819999999997</v>
      </c>
      <c r="D277" s="27">
        <v>0</v>
      </c>
      <c r="E277" s="27">
        <v>38.71425</v>
      </c>
      <c r="F277" s="27">
        <v>4.2100000000000002E-3</v>
      </c>
      <c r="G277" s="27">
        <v>2.8660000000000001E-2</v>
      </c>
      <c r="H277" s="27">
        <v>6.497E-2</v>
      </c>
      <c r="I277" s="27">
        <v>3.184E-2</v>
      </c>
      <c r="J277" s="27">
        <v>0.46651999999999999</v>
      </c>
      <c r="K277" s="27">
        <v>23.97099</v>
      </c>
      <c r="L277" s="27">
        <v>1.1199999999999999E-3</v>
      </c>
      <c r="M277" s="27">
        <v>101.539</v>
      </c>
      <c r="N277" s="27">
        <v>12750.2</v>
      </c>
      <c r="O277" s="27">
        <v>-26905.8</v>
      </c>
      <c r="P277" s="27">
        <v>-24</v>
      </c>
      <c r="Q277" s="27" t="s">
        <v>24</v>
      </c>
      <c r="R277" s="27" t="s">
        <v>24</v>
      </c>
      <c r="S277" s="32" t="s">
        <v>349</v>
      </c>
      <c r="T277" s="27">
        <v>54.33</v>
      </c>
      <c r="U277" s="27">
        <v>13.55719</v>
      </c>
      <c r="V277" s="27">
        <v>6</v>
      </c>
      <c r="W277" s="29">
        <v>39728.89335648148</v>
      </c>
    </row>
    <row r="278" spans="1:23" x14ac:dyDescent="0.2">
      <c r="A278" s="27" t="s">
        <v>351</v>
      </c>
      <c r="B278" s="27">
        <v>9.1999999999999998E-3</v>
      </c>
      <c r="C278" s="27">
        <v>37.867190000000001</v>
      </c>
      <c r="D278" s="27">
        <v>1.523E-2</v>
      </c>
      <c r="E278" s="27">
        <v>38.606720000000003</v>
      </c>
      <c r="F278" s="27">
        <v>0</v>
      </c>
      <c r="G278" s="27">
        <v>3.109E-2</v>
      </c>
      <c r="H278" s="27">
        <v>8.2150000000000001E-2</v>
      </c>
      <c r="I278" s="27">
        <v>2.0809999999999999E-2</v>
      </c>
      <c r="J278" s="27">
        <v>0.49886000000000003</v>
      </c>
      <c r="K278" s="27">
        <v>24.534700000000001</v>
      </c>
      <c r="L278" s="27">
        <v>1.72E-2</v>
      </c>
      <c r="M278" s="27">
        <v>101.6832</v>
      </c>
      <c r="N278" s="27">
        <v>12754</v>
      </c>
      <c r="O278" s="27">
        <v>-26916</v>
      </c>
      <c r="P278" s="27">
        <v>-24</v>
      </c>
      <c r="Q278" s="27" t="s">
        <v>24</v>
      </c>
      <c r="R278" s="27" t="s">
        <v>24</v>
      </c>
      <c r="S278" s="32" t="s">
        <v>349</v>
      </c>
      <c r="T278" s="27">
        <v>65.19</v>
      </c>
      <c r="U278" s="27">
        <v>13.643079999999999</v>
      </c>
      <c r="V278" s="27">
        <v>7</v>
      </c>
      <c r="W278" s="29">
        <v>39728.896354166667</v>
      </c>
    </row>
    <row r="279" spans="1:23" x14ac:dyDescent="0.2">
      <c r="A279" s="27" t="s">
        <v>30</v>
      </c>
      <c r="B279" s="27">
        <v>0.31469000000000003</v>
      </c>
      <c r="C279" s="27">
        <v>17.309380000000001</v>
      </c>
      <c r="D279" s="27">
        <v>2.09903</v>
      </c>
      <c r="E279" s="27">
        <v>53.320610000000002</v>
      </c>
      <c r="F279" s="27">
        <v>6.9999999999999999E-4</v>
      </c>
      <c r="G279" s="27">
        <v>20.423760000000001</v>
      </c>
      <c r="H279" s="27">
        <v>0.59894000000000003</v>
      </c>
      <c r="I279" s="27">
        <v>0.23086000000000001</v>
      </c>
      <c r="J279" s="27">
        <v>0.31026999999999999</v>
      </c>
      <c r="K279" s="27">
        <v>5.7732999999999999</v>
      </c>
      <c r="L279" s="27">
        <v>3.8780000000000002E-2</v>
      </c>
      <c r="M279" s="27">
        <v>100.4203</v>
      </c>
      <c r="N279" s="27">
        <v>12619</v>
      </c>
      <c r="O279" s="27">
        <v>-26692</v>
      </c>
      <c r="P279" s="27">
        <v>-24</v>
      </c>
      <c r="Q279" s="27" t="s">
        <v>24</v>
      </c>
      <c r="R279" s="27" t="s">
        <v>24</v>
      </c>
      <c r="S279" s="32" t="s">
        <v>352</v>
      </c>
      <c r="T279" s="27">
        <v>197.77</v>
      </c>
      <c r="U279" s="27">
        <v>12.69103</v>
      </c>
      <c r="V279" s="27">
        <v>8</v>
      </c>
      <c r="W279" s="29">
        <v>39728.899340277778</v>
      </c>
    </row>
    <row r="280" spans="1:23" x14ac:dyDescent="0.2">
      <c r="A280" s="27" t="s">
        <v>32</v>
      </c>
      <c r="B280" s="27">
        <v>0.34988000000000002</v>
      </c>
      <c r="C280" s="27">
        <v>17.308669999999999</v>
      </c>
      <c r="D280" s="27">
        <v>2.3186800000000001</v>
      </c>
      <c r="E280" s="27">
        <v>53.129539999999999</v>
      </c>
      <c r="F280" s="27">
        <v>2.5500000000000002E-3</v>
      </c>
      <c r="G280" s="27">
        <v>19.91093</v>
      </c>
      <c r="H280" s="27">
        <v>0.72116000000000002</v>
      </c>
      <c r="I280" s="27">
        <v>0.43398999999999999</v>
      </c>
      <c r="J280" s="27">
        <v>0.26651999999999998</v>
      </c>
      <c r="K280" s="27">
        <v>5.9143100000000004</v>
      </c>
      <c r="L280" s="27">
        <v>2.5100000000000001E-2</v>
      </c>
      <c r="M280" s="27">
        <v>100.3813</v>
      </c>
      <c r="N280" s="27">
        <v>12624</v>
      </c>
      <c r="O280" s="27">
        <v>-26692</v>
      </c>
      <c r="P280" s="27">
        <v>-24</v>
      </c>
      <c r="Q280" s="27" t="s">
        <v>24</v>
      </c>
      <c r="R280" s="27" t="s">
        <v>24</v>
      </c>
      <c r="S280" s="32" t="s">
        <v>352</v>
      </c>
      <c r="T280" s="27">
        <v>194.98</v>
      </c>
      <c r="U280" s="27">
        <v>12.689629999999999</v>
      </c>
      <c r="V280" s="27">
        <v>9</v>
      </c>
      <c r="W280" s="29">
        <v>39728.90253472222</v>
      </c>
    </row>
    <row r="281" spans="1:23" x14ac:dyDescent="0.2">
      <c r="A281" s="27" t="s">
        <v>33</v>
      </c>
      <c r="B281" s="27">
        <v>0.42992999999999998</v>
      </c>
      <c r="C281" s="27">
        <v>16.829940000000001</v>
      </c>
      <c r="D281" s="27">
        <v>2.8507099999999999</v>
      </c>
      <c r="E281" s="27">
        <v>52.537559999999999</v>
      </c>
      <c r="F281" s="27">
        <v>3.9399999999999999E-3</v>
      </c>
      <c r="G281" s="27">
        <v>20.542210000000001</v>
      </c>
      <c r="H281" s="27">
        <v>0.97880999999999996</v>
      </c>
      <c r="I281" s="27">
        <v>0.56023000000000001</v>
      </c>
      <c r="J281" s="27">
        <v>0.28093000000000001</v>
      </c>
      <c r="K281" s="27">
        <v>5.3959799999999998</v>
      </c>
      <c r="L281" s="27">
        <v>2.7380000000000002E-2</v>
      </c>
      <c r="M281" s="27">
        <v>100.4376</v>
      </c>
      <c r="N281" s="27">
        <v>12629</v>
      </c>
      <c r="O281" s="27">
        <v>-26692</v>
      </c>
      <c r="P281" s="27">
        <v>-24</v>
      </c>
      <c r="Q281" s="27" t="s">
        <v>24</v>
      </c>
      <c r="R281" s="27" t="s">
        <v>24</v>
      </c>
      <c r="S281" s="32" t="s">
        <v>352</v>
      </c>
      <c r="T281" s="27">
        <v>192.28</v>
      </c>
      <c r="U281" s="27">
        <v>12.70129</v>
      </c>
      <c r="V281" s="27">
        <v>10</v>
      </c>
      <c r="W281" s="29">
        <v>39728.905532407407</v>
      </c>
    </row>
    <row r="282" spans="1:23" x14ac:dyDescent="0.2">
      <c r="A282" s="27" t="s">
        <v>34</v>
      </c>
      <c r="B282" s="27">
        <v>0.69806999999999997</v>
      </c>
      <c r="C282" s="27">
        <v>15.83356</v>
      </c>
      <c r="D282" s="27">
        <v>4.4358700000000004</v>
      </c>
      <c r="E282" s="27">
        <v>51.447339999999997</v>
      </c>
      <c r="F282" s="27">
        <v>3.2689999999999997E-2</v>
      </c>
      <c r="G282" s="27">
        <v>18.820499999999999</v>
      </c>
      <c r="H282" s="27">
        <v>1.2002600000000001</v>
      </c>
      <c r="I282" s="27">
        <v>0.46004</v>
      </c>
      <c r="J282" s="27">
        <v>0.30974000000000002</v>
      </c>
      <c r="K282" s="27">
        <v>6.8049200000000001</v>
      </c>
      <c r="L282" s="27">
        <v>0.21074000000000001</v>
      </c>
      <c r="M282" s="27">
        <v>100.25369999999999</v>
      </c>
      <c r="N282" s="27">
        <v>12634</v>
      </c>
      <c r="O282" s="27">
        <v>-26692</v>
      </c>
      <c r="P282" s="27">
        <v>-24</v>
      </c>
      <c r="Q282" s="27" t="s">
        <v>24</v>
      </c>
      <c r="R282" s="27" t="s">
        <v>24</v>
      </c>
      <c r="S282" s="32" t="s">
        <v>352</v>
      </c>
      <c r="T282" s="27">
        <v>189.68</v>
      </c>
      <c r="U282" s="27">
        <v>12.772209999999999</v>
      </c>
      <c r="V282" s="27">
        <v>11</v>
      </c>
      <c r="W282" s="29">
        <v>39728.908495370371</v>
      </c>
    </row>
    <row r="283" spans="1:23" x14ac:dyDescent="0.2">
      <c r="A283" s="27" t="s">
        <v>35</v>
      </c>
      <c r="B283" s="27">
        <v>2.4687899999999998</v>
      </c>
      <c r="C283" s="27">
        <v>11.1226</v>
      </c>
      <c r="D283" s="27">
        <v>8.2816299999999998</v>
      </c>
      <c r="E283" s="27">
        <v>55.250520000000002</v>
      </c>
      <c r="F283" s="27">
        <v>0.20601</v>
      </c>
      <c r="G283" s="27">
        <v>15.11786</v>
      </c>
      <c r="H283" s="27">
        <v>1.52874</v>
      </c>
      <c r="I283" s="27">
        <v>0.57952000000000004</v>
      </c>
      <c r="J283" s="27">
        <v>0.20466999999999999</v>
      </c>
      <c r="K283" s="27">
        <v>4.4598500000000003</v>
      </c>
      <c r="L283" s="27">
        <v>6.8599999999999998E-3</v>
      </c>
      <c r="M283" s="27">
        <v>99.227050000000006</v>
      </c>
      <c r="N283" s="27">
        <v>12639</v>
      </c>
      <c r="O283" s="27">
        <v>-26692</v>
      </c>
      <c r="P283" s="27">
        <v>-24</v>
      </c>
      <c r="Q283" s="27" t="s">
        <v>24</v>
      </c>
      <c r="R283" s="27" t="s">
        <v>24</v>
      </c>
      <c r="S283" s="32" t="s">
        <v>352</v>
      </c>
      <c r="T283" s="27">
        <v>187.17</v>
      </c>
      <c r="U283" s="27">
        <v>12.189220000000001</v>
      </c>
      <c r="V283" s="27">
        <v>12</v>
      </c>
      <c r="W283" s="29">
        <v>39728.911469907405</v>
      </c>
    </row>
    <row r="284" spans="1:23" x14ac:dyDescent="0.2">
      <c r="A284" s="27" t="s">
        <v>36</v>
      </c>
      <c r="B284" s="27">
        <v>1.0319999999999999E-2</v>
      </c>
      <c r="C284" s="27">
        <v>37.818809999999999</v>
      </c>
      <c r="D284" s="27">
        <v>1.0189999999999999E-2</v>
      </c>
      <c r="E284" s="27">
        <v>38.61262</v>
      </c>
      <c r="F284" s="27">
        <v>4.4000000000000003E-3</v>
      </c>
      <c r="G284" s="27">
        <v>1.1050000000000001E-2</v>
      </c>
      <c r="H284" s="27">
        <v>5.7950000000000002E-2</v>
      </c>
      <c r="I284" s="27">
        <v>0.23602000000000001</v>
      </c>
      <c r="J284" s="27">
        <v>0.47238999999999998</v>
      </c>
      <c r="K284" s="27">
        <v>24.092410000000001</v>
      </c>
      <c r="L284" s="27">
        <v>0</v>
      </c>
      <c r="M284" s="27">
        <v>101.3262</v>
      </c>
      <c r="N284" s="27">
        <v>12640</v>
      </c>
      <c r="O284" s="27">
        <v>-26491</v>
      </c>
      <c r="P284" s="27">
        <v>-25</v>
      </c>
      <c r="Q284" s="27" t="s">
        <v>24</v>
      </c>
      <c r="R284" s="27" t="s">
        <v>24</v>
      </c>
      <c r="S284" s="32" t="s">
        <v>353</v>
      </c>
      <c r="T284" s="27">
        <v>375.2</v>
      </c>
      <c r="U284" s="27">
        <v>13.562390000000001</v>
      </c>
      <c r="V284" s="27">
        <v>13</v>
      </c>
      <c r="W284" s="29">
        <v>39728.914502314816</v>
      </c>
    </row>
    <row r="285" spans="1:23" x14ac:dyDescent="0.2">
      <c r="A285" s="27" t="s">
        <v>38</v>
      </c>
      <c r="B285" s="27">
        <v>0</v>
      </c>
      <c r="C285" s="27">
        <v>37.880459999999999</v>
      </c>
      <c r="D285" s="27">
        <v>7.4599999999999996E-3</v>
      </c>
      <c r="E285" s="27">
        <v>38.61739</v>
      </c>
      <c r="F285" s="27">
        <v>0</v>
      </c>
      <c r="G285" s="27">
        <v>4.709E-2</v>
      </c>
      <c r="H285" s="27">
        <v>5.4080000000000003E-2</v>
      </c>
      <c r="I285" s="27">
        <v>8.0579999999999999E-2</v>
      </c>
      <c r="J285" s="27">
        <v>0.45217000000000002</v>
      </c>
      <c r="K285" s="27">
        <v>24.002079999999999</v>
      </c>
      <c r="L285" s="27">
        <v>0</v>
      </c>
      <c r="M285" s="27">
        <v>101.1413</v>
      </c>
      <c r="N285" s="27">
        <v>12639.2</v>
      </c>
      <c r="O285" s="27">
        <v>-26485.4</v>
      </c>
      <c r="P285" s="27">
        <v>-25</v>
      </c>
      <c r="Q285" s="27" t="s">
        <v>24</v>
      </c>
      <c r="R285" s="27" t="s">
        <v>24</v>
      </c>
      <c r="S285" s="32" t="s">
        <v>353</v>
      </c>
      <c r="T285" s="27">
        <v>380.83</v>
      </c>
      <c r="U285" s="27">
        <v>13.51802</v>
      </c>
      <c r="V285" s="27">
        <v>14</v>
      </c>
      <c r="W285" s="29">
        <v>39728.917650462965</v>
      </c>
    </row>
    <row r="286" spans="1:23" x14ac:dyDescent="0.2">
      <c r="A286" s="27" t="s">
        <v>354</v>
      </c>
      <c r="B286" s="27">
        <v>1.1480000000000001E-2</v>
      </c>
      <c r="C286" s="27">
        <v>37.734189999999998</v>
      </c>
      <c r="D286" s="27">
        <v>9.4699999999999993E-3</v>
      </c>
      <c r="E286" s="27">
        <v>38.578519999999997</v>
      </c>
      <c r="F286" s="27">
        <v>0</v>
      </c>
      <c r="G286" s="27">
        <v>5.3129999999999997E-2</v>
      </c>
      <c r="H286" s="27">
        <v>2.4389999999999998E-2</v>
      </c>
      <c r="I286" s="27">
        <v>4.2549999999999998E-2</v>
      </c>
      <c r="J286" s="27">
        <v>0.47947000000000001</v>
      </c>
      <c r="K286" s="27">
        <v>24.193249999999999</v>
      </c>
      <c r="L286" s="27">
        <v>0</v>
      </c>
      <c r="M286" s="27">
        <v>101.1264</v>
      </c>
      <c r="N286" s="27">
        <v>12638.4</v>
      </c>
      <c r="O286" s="27">
        <v>-26479.8</v>
      </c>
      <c r="P286" s="27">
        <v>-25</v>
      </c>
      <c r="Q286" s="27" t="s">
        <v>24</v>
      </c>
      <c r="R286" s="27" t="s">
        <v>24</v>
      </c>
      <c r="S286" s="32" t="s">
        <v>353</v>
      </c>
      <c r="T286" s="27">
        <v>386.46</v>
      </c>
      <c r="U286" s="27">
        <v>13.539859999999999</v>
      </c>
      <c r="V286" s="27">
        <v>15</v>
      </c>
      <c r="W286" s="29">
        <v>39728.920636574076</v>
      </c>
    </row>
    <row r="287" spans="1:23" x14ac:dyDescent="0.2">
      <c r="A287" s="27" t="s">
        <v>355</v>
      </c>
      <c r="B287" s="27">
        <v>2.2499999999999998E-3</v>
      </c>
      <c r="C287" s="27">
        <v>37.852980000000002</v>
      </c>
      <c r="D287" s="27">
        <v>0</v>
      </c>
      <c r="E287" s="27">
        <v>38.665529999999997</v>
      </c>
      <c r="F287" s="27">
        <v>0</v>
      </c>
      <c r="G287" s="27">
        <v>4.4670000000000001E-2</v>
      </c>
      <c r="H287" s="27">
        <v>6.6030000000000005E-2</v>
      </c>
      <c r="I287" s="27">
        <v>4.2720000000000001E-2</v>
      </c>
      <c r="J287" s="27">
        <v>0.45069999999999999</v>
      </c>
      <c r="K287" s="27">
        <v>24.123709999999999</v>
      </c>
      <c r="L287" s="27">
        <v>1.038E-2</v>
      </c>
      <c r="M287" s="27">
        <v>101.259</v>
      </c>
      <c r="N287" s="27">
        <v>12637.6</v>
      </c>
      <c r="O287" s="27">
        <v>-26474.2</v>
      </c>
      <c r="P287" s="27">
        <v>-25</v>
      </c>
      <c r="Q287" s="27" t="s">
        <v>24</v>
      </c>
      <c r="R287" s="27" t="s">
        <v>24</v>
      </c>
      <c r="S287" s="32" t="s">
        <v>353</v>
      </c>
      <c r="T287" s="27">
        <v>392.09</v>
      </c>
      <c r="U287" s="27">
        <v>13.548170000000001</v>
      </c>
      <c r="V287" s="27">
        <v>16</v>
      </c>
      <c r="W287" s="29">
        <v>39728.923611111109</v>
      </c>
    </row>
    <row r="288" spans="1:23" x14ac:dyDescent="0.2">
      <c r="A288" s="27" t="s">
        <v>356</v>
      </c>
      <c r="B288" s="27">
        <v>1.468E-2</v>
      </c>
      <c r="C288" s="27">
        <v>37.36788</v>
      </c>
      <c r="D288" s="27">
        <v>0</v>
      </c>
      <c r="E288" s="27">
        <v>38.634990000000002</v>
      </c>
      <c r="F288" s="27">
        <v>1.16E-3</v>
      </c>
      <c r="G288" s="27">
        <v>6.4439999999999997E-2</v>
      </c>
      <c r="H288" s="27">
        <v>6.3670000000000004E-2</v>
      </c>
      <c r="I288" s="27">
        <v>2.9610000000000001E-2</v>
      </c>
      <c r="J288" s="27">
        <v>0.47040999999999999</v>
      </c>
      <c r="K288" s="27">
        <v>24.28407</v>
      </c>
      <c r="L288" s="27">
        <v>7.3999999999999999E-4</v>
      </c>
      <c r="M288" s="27">
        <v>100.9316</v>
      </c>
      <c r="N288" s="27">
        <v>12636.8</v>
      </c>
      <c r="O288" s="27">
        <v>-26468.6</v>
      </c>
      <c r="P288" s="27">
        <v>-25</v>
      </c>
      <c r="Q288" s="27" t="s">
        <v>24</v>
      </c>
      <c r="R288" s="27" t="s">
        <v>24</v>
      </c>
      <c r="S288" s="32" t="s">
        <v>353</v>
      </c>
      <c r="T288" s="27">
        <v>397.72</v>
      </c>
      <c r="U288" s="27">
        <v>13.53238</v>
      </c>
      <c r="V288" s="27">
        <v>17</v>
      </c>
      <c r="W288" s="29">
        <v>39728.926574074074</v>
      </c>
    </row>
    <row r="289" spans="1:23" x14ac:dyDescent="0.2">
      <c r="A289" s="27" t="s">
        <v>357</v>
      </c>
      <c r="B289" s="27">
        <v>0.19419</v>
      </c>
      <c r="C289" s="27">
        <v>34.57206</v>
      </c>
      <c r="D289" s="27">
        <v>2.47661</v>
      </c>
      <c r="E289" s="27">
        <v>38.528500000000001</v>
      </c>
      <c r="F289" s="27">
        <v>1.2290000000000001E-2</v>
      </c>
      <c r="G289" s="27">
        <v>0.17249</v>
      </c>
      <c r="H289" s="27">
        <v>3.5920000000000001E-2</v>
      </c>
      <c r="I289" s="27">
        <v>6.4350000000000004E-2</v>
      </c>
      <c r="J289" s="27">
        <v>0.46526000000000001</v>
      </c>
      <c r="K289" s="27">
        <v>22.937159999999999</v>
      </c>
      <c r="L289" s="27">
        <v>5.0819999999999997E-2</v>
      </c>
      <c r="M289" s="27">
        <v>99.509640000000005</v>
      </c>
      <c r="N289" s="27">
        <v>12636</v>
      </c>
      <c r="O289" s="27">
        <v>-26463</v>
      </c>
      <c r="P289" s="27">
        <v>-25</v>
      </c>
      <c r="Q289" s="27" t="s">
        <v>24</v>
      </c>
      <c r="R289" s="27" t="s">
        <v>24</v>
      </c>
      <c r="S289" s="32" t="s">
        <v>353</v>
      </c>
      <c r="T289" s="27">
        <v>403.35</v>
      </c>
      <c r="U289" s="27">
        <v>13.24957</v>
      </c>
      <c r="V289" s="27">
        <v>18</v>
      </c>
      <c r="W289" s="29">
        <v>39728.929548611108</v>
      </c>
    </row>
    <row r="290" spans="1:23" x14ac:dyDescent="0.2">
      <c r="A290" s="27" t="s">
        <v>39</v>
      </c>
      <c r="B290" s="27">
        <v>0.45057000000000003</v>
      </c>
      <c r="C290" s="27">
        <v>17.572880000000001</v>
      </c>
      <c r="D290" s="27">
        <v>1.8011200000000001</v>
      </c>
      <c r="E290" s="27">
        <v>53.819890000000001</v>
      </c>
      <c r="F290" s="27">
        <v>5.28E-3</v>
      </c>
      <c r="G290" s="27">
        <v>17.090060000000001</v>
      </c>
      <c r="H290" s="27">
        <v>0.31591000000000002</v>
      </c>
      <c r="I290" s="27">
        <v>1.01189</v>
      </c>
      <c r="J290" s="27">
        <v>0.42331000000000002</v>
      </c>
      <c r="K290" s="27">
        <v>8.5777699999999992</v>
      </c>
      <c r="L290" s="27">
        <v>0</v>
      </c>
      <c r="M290" s="27">
        <v>101.06870000000001</v>
      </c>
      <c r="N290" s="27">
        <v>12548</v>
      </c>
      <c r="O290" s="27">
        <v>-26412</v>
      </c>
      <c r="P290" s="27">
        <v>-25</v>
      </c>
      <c r="Q290" s="27" t="s">
        <v>24</v>
      </c>
      <c r="R290" s="27" t="s">
        <v>24</v>
      </c>
      <c r="S290" s="32" t="s">
        <v>358</v>
      </c>
      <c r="T290" s="27">
        <v>479.31</v>
      </c>
      <c r="U290" s="27">
        <v>12.93548</v>
      </c>
      <c r="V290" s="27">
        <v>19</v>
      </c>
      <c r="W290" s="29">
        <v>39728.932581018518</v>
      </c>
    </row>
    <row r="291" spans="1:23" x14ac:dyDescent="0.2">
      <c r="A291" s="27" t="s">
        <v>41</v>
      </c>
      <c r="B291" s="27">
        <v>0.37722</v>
      </c>
      <c r="C291" s="27">
        <v>16.773910000000001</v>
      </c>
      <c r="D291" s="27">
        <v>2.19007</v>
      </c>
      <c r="E291" s="27">
        <v>52.885120000000001</v>
      </c>
      <c r="F291" s="27">
        <v>3.8999999999999998E-3</v>
      </c>
      <c r="G291" s="27">
        <v>16.42117</v>
      </c>
      <c r="H291" s="27">
        <v>0.35748999999999997</v>
      </c>
      <c r="I291" s="27">
        <v>0.61580000000000001</v>
      </c>
      <c r="J291" s="27">
        <v>0.53722999999999999</v>
      </c>
      <c r="K291" s="27">
        <v>10.635339999999999</v>
      </c>
      <c r="L291" s="27">
        <v>2.3560000000000001E-2</v>
      </c>
      <c r="M291" s="27">
        <v>100.82080000000001</v>
      </c>
      <c r="N291" s="27">
        <v>12552.4</v>
      </c>
      <c r="O291" s="27">
        <v>-26414.6</v>
      </c>
      <c r="P291" s="27">
        <v>-25</v>
      </c>
      <c r="Q291" s="27" t="s">
        <v>24</v>
      </c>
      <c r="R291" s="27" t="s">
        <v>24</v>
      </c>
      <c r="S291" s="32" t="s">
        <v>358</v>
      </c>
      <c r="T291" s="27">
        <v>475.24</v>
      </c>
      <c r="U291" s="27">
        <v>13.08839</v>
      </c>
      <c r="V291" s="27">
        <v>20</v>
      </c>
      <c r="W291" s="29">
        <v>39728.935810185183</v>
      </c>
    </row>
    <row r="292" spans="1:23" x14ac:dyDescent="0.2">
      <c r="A292" s="27" t="s">
        <v>42</v>
      </c>
      <c r="B292" s="27">
        <v>0.31385999999999997</v>
      </c>
      <c r="C292" s="27">
        <v>17.513089999999998</v>
      </c>
      <c r="D292" s="27">
        <v>2.3807200000000002</v>
      </c>
      <c r="E292" s="27">
        <v>53.05003</v>
      </c>
      <c r="F292" s="27">
        <v>2.5200000000000001E-3</v>
      </c>
      <c r="G292" s="27">
        <v>18.014009999999999</v>
      </c>
      <c r="H292" s="27">
        <v>0.41469</v>
      </c>
      <c r="I292" s="27">
        <v>0.47863</v>
      </c>
      <c r="J292" s="27">
        <v>0.40794999999999998</v>
      </c>
      <c r="K292" s="27">
        <v>8.1356999999999999</v>
      </c>
      <c r="L292" s="27">
        <v>2.2120000000000001E-2</v>
      </c>
      <c r="M292" s="27">
        <v>100.7333</v>
      </c>
      <c r="N292" s="27">
        <v>12556.8</v>
      </c>
      <c r="O292" s="27">
        <v>-26417.200000000001</v>
      </c>
      <c r="P292" s="27">
        <v>-25</v>
      </c>
      <c r="Q292" s="27" t="s">
        <v>24</v>
      </c>
      <c r="R292" s="27" t="s">
        <v>24</v>
      </c>
      <c r="S292" s="32" t="s">
        <v>358</v>
      </c>
      <c r="T292" s="27">
        <v>471.19</v>
      </c>
      <c r="U292" s="27">
        <v>12.866770000000001</v>
      </c>
      <c r="V292" s="27">
        <v>21</v>
      </c>
      <c r="W292" s="29">
        <v>39728.938784722224</v>
      </c>
    </row>
    <row r="293" spans="1:23" x14ac:dyDescent="0.2">
      <c r="A293" s="27" t="s">
        <v>359</v>
      </c>
      <c r="B293" s="27">
        <v>0.1983</v>
      </c>
      <c r="C293" s="27">
        <v>18.287050000000001</v>
      </c>
      <c r="D293" s="27">
        <v>2.42042</v>
      </c>
      <c r="E293" s="27">
        <v>53.114809999999999</v>
      </c>
      <c r="F293" s="27">
        <v>0</v>
      </c>
      <c r="G293" s="27">
        <v>17.536149999999999</v>
      </c>
      <c r="H293" s="27">
        <v>0.37855</v>
      </c>
      <c r="I293" s="27">
        <v>0.40283000000000002</v>
      </c>
      <c r="J293" s="27">
        <v>0.42568</v>
      </c>
      <c r="K293" s="27">
        <v>8.2800499999999992</v>
      </c>
      <c r="L293" s="27">
        <v>1.537E-2</v>
      </c>
      <c r="M293" s="27">
        <v>101.0592</v>
      </c>
      <c r="N293" s="27">
        <v>12561.2</v>
      </c>
      <c r="O293" s="27">
        <v>-26419.8</v>
      </c>
      <c r="P293" s="27">
        <v>-25</v>
      </c>
      <c r="Q293" s="27" t="s">
        <v>24</v>
      </c>
      <c r="R293" s="27" t="s">
        <v>24</v>
      </c>
      <c r="S293" s="32" t="s">
        <v>358</v>
      </c>
      <c r="T293" s="27">
        <v>467.15</v>
      </c>
      <c r="U293" s="27">
        <v>12.87923</v>
      </c>
      <c r="V293" s="27">
        <v>22</v>
      </c>
      <c r="W293" s="29">
        <v>39728.941782407404</v>
      </c>
    </row>
    <row r="294" spans="1:23" x14ac:dyDescent="0.2">
      <c r="A294" s="27" t="s">
        <v>360</v>
      </c>
      <c r="B294" s="27">
        <v>0.21834000000000001</v>
      </c>
      <c r="C294" s="27">
        <v>18.986820000000002</v>
      </c>
      <c r="D294" s="27">
        <v>2.59484</v>
      </c>
      <c r="E294" s="27">
        <v>53.60284</v>
      </c>
      <c r="F294" s="27">
        <v>2.0699999999999998E-3</v>
      </c>
      <c r="G294" s="27">
        <v>16.685469999999999</v>
      </c>
      <c r="H294" s="27">
        <v>0.37097000000000002</v>
      </c>
      <c r="I294" s="27">
        <v>0.33381</v>
      </c>
      <c r="J294" s="27">
        <v>0.34211999999999998</v>
      </c>
      <c r="K294" s="27">
        <v>7.9991399999999997</v>
      </c>
      <c r="L294" s="27">
        <v>6.7600000000000004E-3</v>
      </c>
      <c r="M294" s="27">
        <v>101.14319999999999</v>
      </c>
      <c r="N294" s="27">
        <v>12565.6</v>
      </c>
      <c r="O294" s="27">
        <v>-26422.400000000001</v>
      </c>
      <c r="P294" s="27">
        <v>-25</v>
      </c>
      <c r="Q294" s="27" t="s">
        <v>24</v>
      </c>
      <c r="R294" s="27" t="s">
        <v>24</v>
      </c>
      <c r="S294" s="32" t="s">
        <v>358</v>
      </c>
      <c r="T294" s="27">
        <v>463.14</v>
      </c>
      <c r="U294" s="27">
        <v>12.79045</v>
      </c>
      <c r="V294" s="27">
        <v>23</v>
      </c>
      <c r="W294" s="29">
        <v>39728.944780092592</v>
      </c>
    </row>
    <row r="295" spans="1:23" x14ac:dyDescent="0.2">
      <c r="A295" s="27" t="s">
        <v>361</v>
      </c>
      <c r="B295" s="27">
        <v>0.41439999999999999</v>
      </c>
      <c r="C295" s="27">
        <v>18.279800000000002</v>
      </c>
      <c r="D295" s="27">
        <v>2.3919000000000001</v>
      </c>
      <c r="E295" s="27">
        <v>53.5563</v>
      </c>
      <c r="F295" s="27">
        <v>6.8999999999999999E-3</v>
      </c>
      <c r="G295" s="27">
        <v>17.8004</v>
      </c>
      <c r="H295" s="27">
        <v>0.39704</v>
      </c>
      <c r="I295" s="27">
        <v>0.65381</v>
      </c>
      <c r="J295" s="27">
        <v>0.30219000000000001</v>
      </c>
      <c r="K295" s="27">
        <v>6.9166999999999996</v>
      </c>
      <c r="L295" s="27">
        <v>3.6049999999999999E-2</v>
      </c>
      <c r="M295" s="27">
        <v>100.7555</v>
      </c>
      <c r="N295" s="27">
        <v>12570</v>
      </c>
      <c r="O295" s="27">
        <v>-26425</v>
      </c>
      <c r="P295" s="27">
        <v>-25</v>
      </c>
      <c r="Q295" s="27" t="s">
        <v>24</v>
      </c>
      <c r="R295" s="27" t="s">
        <v>24</v>
      </c>
      <c r="S295" s="32" t="s">
        <v>358</v>
      </c>
      <c r="T295" s="27">
        <v>459.15</v>
      </c>
      <c r="U295" s="27">
        <v>12.72125</v>
      </c>
      <c r="V295" s="27">
        <v>24</v>
      </c>
      <c r="W295" s="29">
        <v>39728.947754629633</v>
      </c>
    </row>
    <row r="296" spans="1:23" x14ac:dyDescent="0.2">
      <c r="A296" s="27" t="s">
        <v>43</v>
      </c>
      <c r="B296" s="27">
        <v>10.58672</v>
      </c>
      <c r="C296" s="27">
        <v>0.18729999999999999</v>
      </c>
      <c r="D296" s="27">
        <v>20.656179999999999</v>
      </c>
      <c r="E296" s="27">
        <v>68.606999999999999</v>
      </c>
      <c r="F296" s="27">
        <v>0.42731999999999998</v>
      </c>
      <c r="G296" s="27">
        <v>1.92628</v>
      </c>
      <c r="H296" s="27">
        <v>2.8139999999999998E-2</v>
      </c>
      <c r="I296" s="27">
        <v>1.8589999999999999E-2</v>
      </c>
      <c r="J296" s="27">
        <v>0</v>
      </c>
      <c r="K296" s="27">
        <v>0.32790000000000002</v>
      </c>
      <c r="L296" s="27">
        <v>2.035E-2</v>
      </c>
      <c r="M296" s="27">
        <v>102.78579999999999</v>
      </c>
      <c r="N296" s="27">
        <v>12459</v>
      </c>
      <c r="O296" s="27">
        <v>-26408</v>
      </c>
      <c r="P296" s="27">
        <v>-28</v>
      </c>
      <c r="Q296" s="27" t="s">
        <v>24</v>
      </c>
      <c r="R296" s="27" t="s">
        <v>24</v>
      </c>
      <c r="S296" s="32" t="s">
        <v>362</v>
      </c>
      <c r="T296" s="27">
        <v>523.27</v>
      </c>
      <c r="U296" s="27">
        <v>11.18976</v>
      </c>
      <c r="V296" s="27">
        <v>25</v>
      </c>
      <c r="W296" s="29">
        <v>39728.95076388889</v>
      </c>
    </row>
    <row r="297" spans="1:23" x14ac:dyDescent="0.2">
      <c r="A297" s="27" t="s">
        <v>45</v>
      </c>
      <c r="B297" s="27">
        <v>10.388400000000001</v>
      </c>
      <c r="C297" s="27">
        <v>0.54161999999999999</v>
      </c>
      <c r="D297" s="27">
        <v>20.42088</v>
      </c>
      <c r="E297" s="27">
        <v>68.056259999999995</v>
      </c>
      <c r="F297" s="27">
        <v>0.44657000000000002</v>
      </c>
      <c r="G297" s="27">
        <v>2.3732600000000001</v>
      </c>
      <c r="H297" s="27">
        <v>3.1899999999999998E-2</v>
      </c>
      <c r="I297" s="27">
        <v>3.8519999999999999E-2</v>
      </c>
      <c r="J297" s="27">
        <v>5.8900000000000003E-3</v>
      </c>
      <c r="K297" s="27">
        <v>0.37074000000000001</v>
      </c>
      <c r="L297" s="27">
        <v>0</v>
      </c>
      <c r="M297" s="27">
        <v>102.67400000000001</v>
      </c>
      <c r="N297" s="27">
        <v>12457.3</v>
      </c>
      <c r="O297" s="27">
        <v>-26406.3</v>
      </c>
      <c r="P297" s="27">
        <v>-28</v>
      </c>
      <c r="Q297" s="27" t="s">
        <v>24</v>
      </c>
      <c r="R297" s="27" t="s">
        <v>24</v>
      </c>
      <c r="S297" s="32" t="s">
        <v>362</v>
      </c>
      <c r="T297" s="27">
        <v>525.55999999999995</v>
      </c>
      <c r="U297" s="27">
        <v>11.20801</v>
      </c>
      <c r="V297" s="27">
        <v>26</v>
      </c>
      <c r="W297" s="29">
        <v>39728.953946759262</v>
      </c>
    </row>
    <row r="298" spans="1:23" x14ac:dyDescent="0.2">
      <c r="A298" s="27" t="s">
        <v>46</v>
      </c>
      <c r="B298" s="27">
        <v>8.3512299999999993</v>
      </c>
      <c r="C298" s="27">
        <v>5.2613500000000002</v>
      </c>
      <c r="D298" s="27">
        <v>15.994120000000001</v>
      </c>
      <c r="E298" s="27">
        <v>64.914169999999999</v>
      </c>
      <c r="F298" s="27">
        <v>0.34039000000000003</v>
      </c>
      <c r="G298" s="27">
        <v>8.2795400000000008</v>
      </c>
      <c r="H298" s="27">
        <v>0.10573</v>
      </c>
      <c r="I298" s="27">
        <v>0.19017000000000001</v>
      </c>
      <c r="J298" s="27">
        <v>5.9139999999999998E-2</v>
      </c>
      <c r="K298" s="27">
        <v>1.54935</v>
      </c>
      <c r="L298" s="27">
        <v>2.2190000000000001E-2</v>
      </c>
      <c r="M298" s="27">
        <v>105.06740000000001</v>
      </c>
      <c r="N298" s="27">
        <v>12455.7</v>
      </c>
      <c r="O298" s="27">
        <v>-26404.7</v>
      </c>
      <c r="P298" s="27">
        <v>-28</v>
      </c>
      <c r="Q298" s="27" t="s">
        <v>24</v>
      </c>
      <c r="R298" s="27" t="s">
        <v>24</v>
      </c>
      <c r="S298" s="32" t="s">
        <v>362</v>
      </c>
      <c r="T298" s="27">
        <v>527.85</v>
      </c>
      <c r="U298" s="27">
        <v>11.96086</v>
      </c>
      <c r="V298" s="27">
        <v>27</v>
      </c>
      <c r="W298" s="29">
        <v>39728.956932870373</v>
      </c>
    </row>
    <row r="299" spans="1:23" x14ac:dyDescent="0.2">
      <c r="A299" s="27" t="s">
        <v>47</v>
      </c>
      <c r="B299" s="27">
        <v>5.43438</v>
      </c>
      <c r="C299" s="27">
        <v>0.51297000000000004</v>
      </c>
      <c r="D299" s="27">
        <v>20.068629999999999</v>
      </c>
      <c r="E299" s="27">
        <v>70.835440000000006</v>
      </c>
      <c r="F299" s="27">
        <v>0.44567000000000001</v>
      </c>
      <c r="G299" s="27">
        <v>2.1810700000000001</v>
      </c>
      <c r="H299" s="27">
        <v>4.2419999999999999E-2</v>
      </c>
      <c r="I299" s="27">
        <v>2.5159999999999998E-2</v>
      </c>
      <c r="J299" s="27">
        <v>2.2620000000000001E-2</v>
      </c>
      <c r="K299" s="27">
        <v>0.36264999999999997</v>
      </c>
      <c r="L299" s="27">
        <v>1.5769999999999999E-2</v>
      </c>
      <c r="M299" s="27">
        <v>99.946780000000004</v>
      </c>
      <c r="N299" s="27">
        <v>12454</v>
      </c>
      <c r="O299" s="27">
        <v>-26403</v>
      </c>
      <c r="P299" s="27">
        <v>-28</v>
      </c>
      <c r="Q299" s="27" t="s">
        <v>24</v>
      </c>
      <c r="R299" s="27" t="s">
        <v>24</v>
      </c>
      <c r="S299" s="32" t="s">
        <v>362</v>
      </c>
      <c r="T299" s="27">
        <v>530.14</v>
      </c>
      <c r="U299" s="27">
        <v>10.937010000000001</v>
      </c>
      <c r="V299" s="27">
        <v>28</v>
      </c>
      <c r="W299" s="29">
        <v>39728.95994212963</v>
      </c>
    </row>
    <row r="300" spans="1:23" x14ac:dyDescent="0.2">
      <c r="A300" s="27" t="s">
        <v>48</v>
      </c>
      <c r="B300" s="27">
        <v>2.844E-2</v>
      </c>
      <c r="C300" s="27">
        <v>35.041350000000001</v>
      </c>
      <c r="D300" s="27">
        <v>0.12803</v>
      </c>
      <c r="E300" s="27">
        <v>40.886450000000004</v>
      </c>
      <c r="F300" s="27">
        <v>1.39E-3</v>
      </c>
      <c r="G300" s="27">
        <v>1.8613</v>
      </c>
      <c r="H300" s="27">
        <v>7.979E-2</v>
      </c>
      <c r="I300" s="27">
        <v>0.10406</v>
      </c>
      <c r="J300" s="27">
        <v>0.46728999999999998</v>
      </c>
      <c r="K300" s="27">
        <v>22.994060000000001</v>
      </c>
      <c r="L300" s="27">
        <v>0.26368999999999998</v>
      </c>
      <c r="M300" s="27">
        <v>101.85590000000001</v>
      </c>
      <c r="N300" s="27">
        <v>12276</v>
      </c>
      <c r="O300" s="27">
        <v>-27203</v>
      </c>
      <c r="P300" s="27">
        <v>-26</v>
      </c>
      <c r="Q300" s="27" t="s">
        <v>24</v>
      </c>
      <c r="R300" s="27" t="s">
        <v>24</v>
      </c>
      <c r="S300" s="32" t="s">
        <v>363</v>
      </c>
      <c r="T300" s="27">
        <v>572.83000000000004</v>
      </c>
      <c r="U300" s="27">
        <v>13.642440000000001</v>
      </c>
      <c r="V300" s="27">
        <v>29</v>
      </c>
      <c r="W300" s="29">
        <v>39728.962962962964</v>
      </c>
    </row>
    <row r="301" spans="1:23" x14ac:dyDescent="0.2">
      <c r="W301" s="29"/>
    </row>
    <row r="302" spans="1:23" x14ac:dyDescent="0.2">
      <c r="A302" s="26" t="s">
        <v>674</v>
      </c>
      <c r="B302" s="175" t="s">
        <v>611</v>
      </c>
      <c r="W302" s="29"/>
    </row>
    <row r="303" spans="1:23" x14ac:dyDescent="0.2">
      <c r="A303" s="27" t="s">
        <v>0</v>
      </c>
      <c r="B303" s="27" t="s">
        <v>1</v>
      </c>
      <c r="C303" s="27" t="s">
        <v>2</v>
      </c>
      <c r="D303" s="27" t="s">
        <v>3</v>
      </c>
      <c r="E303" s="27" t="s">
        <v>4</v>
      </c>
      <c r="F303" s="27" t="s">
        <v>5</v>
      </c>
      <c r="G303" s="27" t="s">
        <v>6</v>
      </c>
      <c r="H303" s="27" t="s">
        <v>7</v>
      </c>
      <c r="I303" s="27" t="s">
        <v>8</v>
      </c>
      <c r="J303" s="27" t="s">
        <v>9</v>
      </c>
      <c r="K303" s="27" t="s">
        <v>10</v>
      </c>
      <c r="L303" s="27" t="s">
        <v>11</v>
      </c>
      <c r="M303" s="27" t="s">
        <v>12</v>
      </c>
      <c r="N303" s="27" t="s">
        <v>13</v>
      </c>
      <c r="O303" s="27" t="s">
        <v>14</v>
      </c>
      <c r="P303" s="27" t="s">
        <v>15</v>
      </c>
      <c r="Q303" s="27" t="s">
        <v>16</v>
      </c>
      <c r="R303" s="27" t="s">
        <v>17</v>
      </c>
      <c r="S303" s="32" t="s">
        <v>18</v>
      </c>
      <c r="T303" s="27" t="s">
        <v>19</v>
      </c>
      <c r="U303" s="27" t="s">
        <v>20</v>
      </c>
      <c r="V303" s="27" t="s">
        <v>21</v>
      </c>
      <c r="W303" s="27" t="s">
        <v>22</v>
      </c>
    </row>
    <row r="304" spans="1:23" x14ac:dyDescent="0.2">
      <c r="A304" s="27" t="s">
        <v>23</v>
      </c>
      <c r="B304" s="27">
        <v>4.8149300000000004</v>
      </c>
      <c r="C304" s="27">
        <v>0.42093999999999998</v>
      </c>
      <c r="D304" s="27">
        <v>27.26024</v>
      </c>
      <c r="E304" s="27">
        <v>51.855260000000001</v>
      </c>
      <c r="F304" s="27">
        <v>0.31176999999999999</v>
      </c>
      <c r="G304" s="27">
        <v>11.176450000000001</v>
      </c>
      <c r="H304" s="27">
        <v>3.533E-2</v>
      </c>
      <c r="I304" s="27">
        <v>0.11398999999999999</v>
      </c>
      <c r="J304" s="27">
        <v>3.3E-4</v>
      </c>
      <c r="K304" s="27">
        <v>2.12487</v>
      </c>
      <c r="L304" s="27">
        <v>3.9329999999999997E-2</v>
      </c>
      <c r="M304" s="27">
        <v>98.15343</v>
      </c>
      <c r="N304" s="27">
        <v>-13850</v>
      </c>
      <c r="O304" s="27">
        <v>-768</v>
      </c>
      <c r="P304" s="27">
        <v>-91</v>
      </c>
      <c r="Q304" s="27" t="s">
        <v>24</v>
      </c>
      <c r="R304" s="27" t="s">
        <v>24</v>
      </c>
      <c r="S304" s="32" t="s">
        <v>364</v>
      </c>
      <c r="T304" s="27">
        <v>0</v>
      </c>
      <c r="U304" s="27">
        <v>11.451230000000001</v>
      </c>
      <c r="V304" s="27">
        <v>1</v>
      </c>
      <c r="W304" s="29">
        <v>39735.551585648151</v>
      </c>
    </row>
    <row r="305" spans="1:23" x14ac:dyDescent="0.2">
      <c r="A305" s="27" t="s">
        <v>26</v>
      </c>
      <c r="B305" s="27">
        <v>4.7868300000000001</v>
      </c>
      <c r="C305" s="27">
        <v>2.7529999999999999E-2</v>
      </c>
      <c r="D305" s="27">
        <v>29.14292</v>
      </c>
      <c r="E305" s="27">
        <v>53.274880000000003</v>
      </c>
      <c r="F305" s="27">
        <v>0.32963999999999999</v>
      </c>
      <c r="G305" s="27">
        <v>11.621180000000001</v>
      </c>
      <c r="H305" s="27">
        <v>3.6220000000000002E-2</v>
      </c>
      <c r="I305" s="27">
        <v>4.6580000000000003E-2</v>
      </c>
      <c r="J305" s="27">
        <v>2.7699999999999999E-2</v>
      </c>
      <c r="K305" s="27">
        <v>1.27847</v>
      </c>
      <c r="L305" s="27">
        <v>4.7309999999999998E-2</v>
      </c>
      <c r="M305" s="27">
        <v>100.61920000000001</v>
      </c>
      <c r="N305" s="27">
        <v>-13856.3</v>
      </c>
      <c r="O305" s="27">
        <v>-771</v>
      </c>
      <c r="P305" s="27">
        <v>-91</v>
      </c>
      <c r="Q305" s="27" t="s">
        <v>24</v>
      </c>
      <c r="R305" s="27" t="s">
        <v>24</v>
      </c>
      <c r="S305" s="32" t="s">
        <v>364</v>
      </c>
      <c r="T305" s="27">
        <v>7.01</v>
      </c>
      <c r="U305" s="27">
        <v>11.64692</v>
      </c>
      <c r="V305" s="27">
        <v>2</v>
      </c>
      <c r="W305" s="29">
        <v>39735.554872685185</v>
      </c>
    </row>
    <row r="306" spans="1:23" x14ac:dyDescent="0.2">
      <c r="A306" s="27" t="s">
        <v>27</v>
      </c>
      <c r="B306" s="27">
        <v>4.76</v>
      </c>
      <c r="C306" s="27">
        <v>1.8939999999999999E-2</v>
      </c>
      <c r="D306" s="27">
        <v>29.40117</v>
      </c>
      <c r="E306" s="27">
        <v>53.69276</v>
      </c>
      <c r="F306" s="27">
        <v>0.31885999999999998</v>
      </c>
      <c r="G306" s="27">
        <v>11.805429999999999</v>
      </c>
      <c r="H306" s="27">
        <v>3.3149999999999999E-2</v>
      </c>
      <c r="I306" s="27">
        <v>1.941E-2</v>
      </c>
      <c r="J306" s="27">
        <v>1.8409999999999999E-2</v>
      </c>
      <c r="K306" s="27">
        <v>1.07646</v>
      </c>
      <c r="L306" s="27">
        <v>2.9530000000000001E-2</v>
      </c>
      <c r="M306" s="27">
        <v>101.1741</v>
      </c>
      <c r="N306" s="27">
        <v>-13862.7</v>
      </c>
      <c r="O306" s="27">
        <v>-774</v>
      </c>
      <c r="P306" s="27">
        <v>-91</v>
      </c>
      <c r="Q306" s="27" t="s">
        <v>24</v>
      </c>
      <c r="R306" s="27" t="s">
        <v>24</v>
      </c>
      <c r="S306" s="32" t="s">
        <v>364</v>
      </c>
      <c r="T306" s="27">
        <v>14.02</v>
      </c>
      <c r="U306" s="27">
        <v>11.688359999999999</v>
      </c>
      <c r="V306" s="27">
        <v>3</v>
      </c>
      <c r="W306" s="29">
        <v>39735.557881944442</v>
      </c>
    </row>
    <row r="307" spans="1:23" x14ac:dyDescent="0.2">
      <c r="A307" s="27" t="s">
        <v>28</v>
      </c>
      <c r="B307" s="27">
        <v>3.4708100000000002</v>
      </c>
      <c r="C307" s="27">
        <v>9.2170000000000002E-2</v>
      </c>
      <c r="D307" s="27">
        <v>30.573399999999999</v>
      </c>
      <c r="E307" s="27">
        <v>49.331620000000001</v>
      </c>
      <c r="F307" s="27">
        <v>0.17877999999999999</v>
      </c>
      <c r="G307" s="27">
        <v>13.436</v>
      </c>
      <c r="H307" s="27">
        <v>8.8160000000000002E-2</v>
      </c>
      <c r="I307" s="27">
        <v>0.33728000000000002</v>
      </c>
      <c r="J307" s="27">
        <v>1.9609999999999999E-2</v>
      </c>
      <c r="K307" s="27">
        <v>3.7648600000000001</v>
      </c>
      <c r="L307" s="27">
        <v>5.2810000000000003E-2</v>
      </c>
      <c r="M307" s="27">
        <v>101.3455</v>
      </c>
      <c r="N307" s="27">
        <v>-13869</v>
      </c>
      <c r="O307" s="27">
        <v>-777</v>
      </c>
      <c r="P307" s="27">
        <v>-91</v>
      </c>
      <c r="Q307" s="27" t="s">
        <v>24</v>
      </c>
      <c r="R307" s="27" t="s">
        <v>24</v>
      </c>
      <c r="S307" s="32" t="s">
        <v>364</v>
      </c>
      <c r="T307" s="27">
        <v>21.02</v>
      </c>
      <c r="U307" s="27">
        <v>12.130280000000001</v>
      </c>
      <c r="V307" s="27">
        <v>4</v>
      </c>
      <c r="W307" s="29">
        <v>39735.560879629629</v>
      </c>
    </row>
    <row r="308" spans="1:23" x14ac:dyDescent="0.2">
      <c r="A308" s="27" t="s">
        <v>30</v>
      </c>
      <c r="B308" s="27">
        <v>1.093E-2</v>
      </c>
      <c r="C308" s="27">
        <v>32.223080000000003</v>
      </c>
      <c r="D308" s="27">
        <v>1.8350000000000002E-2</v>
      </c>
      <c r="E308" s="27">
        <v>37.091140000000003</v>
      </c>
      <c r="F308" s="27">
        <v>3.9199999999999999E-3</v>
      </c>
      <c r="G308" s="27">
        <v>4.2410000000000003E-2</v>
      </c>
      <c r="H308" s="27">
        <v>0.13744999999999999</v>
      </c>
      <c r="I308" s="27">
        <v>4.5530000000000001E-2</v>
      </c>
      <c r="J308" s="27">
        <v>0.24912000000000001</v>
      </c>
      <c r="K308" s="27">
        <v>30.268719999999998</v>
      </c>
      <c r="L308" s="27">
        <v>0.71311000000000002</v>
      </c>
      <c r="M308" s="27">
        <v>100.8038</v>
      </c>
      <c r="N308" s="27">
        <v>-13876</v>
      </c>
      <c r="O308" s="27">
        <v>-788</v>
      </c>
      <c r="P308" s="27">
        <v>-90</v>
      </c>
      <c r="Q308" s="27" t="s">
        <v>24</v>
      </c>
      <c r="R308" s="27" t="s">
        <v>24</v>
      </c>
      <c r="S308" s="32" t="s">
        <v>365</v>
      </c>
      <c r="T308" s="27">
        <v>32.82</v>
      </c>
      <c r="U308" s="27">
        <v>14.282970000000001</v>
      </c>
      <c r="V308" s="27">
        <v>5</v>
      </c>
      <c r="W308" s="29">
        <v>39735.563969907409</v>
      </c>
    </row>
    <row r="309" spans="1:23" x14ac:dyDescent="0.2">
      <c r="A309" s="27" t="s">
        <v>32</v>
      </c>
      <c r="B309" s="27">
        <v>1.81E-3</v>
      </c>
      <c r="C309" s="27">
        <v>32.583640000000003</v>
      </c>
      <c r="D309" s="27">
        <v>2.7459999999999998E-2</v>
      </c>
      <c r="E309" s="27">
        <v>37.170810000000003</v>
      </c>
      <c r="F309" s="27">
        <v>1.15E-3</v>
      </c>
      <c r="G309" s="27">
        <v>3.5099999999999999E-2</v>
      </c>
      <c r="H309" s="27">
        <v>7.5050000000000006E-2</v>
      </c>
      <c r="I309" s="27">
        <v>5.0689999999999999E-2</v>
      </c>
      <c r="J309" s="27">
        <v>0.22703999999999999</v>
      </c>
      <c r="K309" s="27">
        <v>30.209199999999999</v>
      </c>
      <c r="L309" s="27">
        <v>0.67712000000000006</v>
      </c>
      <c r="M309" s="27">
        <v>101.0591</v>
      </c>
      <c r="N309" s="27">
        <v>-13891</v>
      </c>
      <c r="O309" s="27">
        <v>-800.5</v>
      </c>
      <c r="P309" s="27">
        <v>-90</v>
      </c>
      <c r="Q309" s="27" t="s">
        <v>24</v>
      </c>
      <c r="R309" s="27" t="s">
        <v>24</v>
      </c>
      <c r="S309" s="32" t="s">
        <v>365</v>
      </c>
      <c r="T309" s="27">
        <v>52.33</v>
      </c>
      <c r="U309" s="27">
        <v>14.291919999999999</v>
      </c>
      <c r="V309" s="27">
        <v>6</v>
      </c>
      <c r="W309" s="29">
        <v>39735.567175925928</v>
      </c>
    </row>
    <row r="310" spans="1:23" x14ac:dyDescent="0.2">
      <c r="A310" s="27" t="s">
        <v>33</v>
      </c>
      <c r="B310" s="27">
        <v>9.0399999999999994E-3</v>
      </c>
      <c r="C310" s="27">
        <v>32.83663</v>
      </c>
      <c r="D310" s="27">
        <v>8.0999999999999996E-3</v>
      </c>
      <c r="E310" s="27">
        <v>37.294220000000003</v>
      </c>
      <c r="F310" s="27">
        <v>3.6900000000000001E-3</v>
      </c>
      <c r="G310" s="27">
        <v>1.2E-2</v>
      </c>
      <c r="H310" s="27">
        <v>4.7460000000000002E-2</v>
      </c>
      <c r="I310" s="27">
        <v>3.6429999999999997E-2</v>
      </c>
      <c r="J310" s="27">
        <v>0.21412</v>
      </c>
      <c r="K310" s="27">
        <v>30.134180000000001</v>
      </c>
      <c r="L310" s="27">
        <v>0.60860000000000003</v>
      </c>
      <c r="M310" s="27">
        <v>101.2045</v>
      </c>
      <c r="N310" s="27">
        <v>-13906</v>
      </c>
      <c r="O310" s="27">
        <v>-813</v>
      </c>
      <c r="P310" s="27">
        <v>-90</v>
      </c>
      <c r="Q310" s="27" t="s">
        <v>24</v>
      </c>
      <c r="R310" s="27" t="s">
        <v>24</v>
      </c>
      <c r="S310" s="32" t="s">
        <v>365</v>
      </c>
      <c r="T310" s="27">
        <v>71.849999999999994</v>
      </c>
      <c r="U310" s="27">
        <v>14.28417</v>
      </c>
      <c r="V310" s="27">
        <v>7</v>
      </c>
      <c r="W310" s="29">
        <v>39735.570185185185</v>
      </c>
    </row>
    <row r="311" spans="1:23" x14ac:dyDescent="0.2">
      <c r="A311" s="27" t="s">
        <v>36</v>
      </c>
      <c r="B311" s="27">
        <v>0</v>
      </c>
      <c r="C311" s="27">
        <v>31.907029999999999</v>
      </c>
      <c r="D311" s="27">
        <v>8.9999999999999998E-4</v>
      </c>
      <c r="E311" s="27">
        <v>37.577060000000003</v>
      </c>
      <c r="F311" s="27">
        <v>0</v>
      </c>
      <c r="G311" s="27">
        <v>0</v>
      </c>
      <c r="H311" s="27">
        <v>5.7729999999999997E-2</v>
      </c>
      <c r="I311" s="27">
        <v>2.7189999999999999E-2</v>
      </c>
      <c r="J311" s="27">
        <v>0.22398999999999999</v>
      </c>
      <c r="K311" s="27">
        <v>29.922709999999999</v>
      </c>
      <c r="L311" s="27">
        <v>0.66122000000000003</v>
      </c>
      <c r="M311" s="27">
        <v>100.37779999999999</v>
      </c>
      <c r="N311" s="27">
        <v>-13613</v>
      </c>
      <c r="O311" s="27">
        <v>-716</v>
      </c>
      <c r="P311" s="27">
        <v>-95</v>
      </c>
      <c r="Q311" s="27" t="s">
        <v>24</v>
      </c>
      <c r="R311" s="27" t="s">
        <v>24</v>
      </c>
      <c r="S311" s="32" t="s">
        <v>366</v>
      </c>
      <c r="T311" s="27">
        <v>242.67</v>
      </c>
      <c r="U311" s="27">
        <v>14.178039999999999</v>
      </c>
      <c r="V311" s="27">
        <v>8</v>
      </c>
      <c r="W311" s="29">
        <v>39735.573310185187</v>
      </c>
    </row>
    <row r="312" spans="1:23" x14ac:dyDescent="0.2">
      <c r="A312" s="27" t="s">
        <v>38</v>
      </c>
      <c r="B312" s="27">
        <v>1.7569999999999999E-2</v>
      </c>
      <c r="C312" s="27">
        <v>31.757249999999999</v>
      </c>
      <c r="D312" s="27">
        <v>2.3560000000000001E-2</v>
      </c>
      <c r="E312" s="27">
        <v>37.792279999999998</v>
      </c>
      <c r="F312" s="27">
        <v>8.5599999999999999E-3</v>
      </c>
      <c r="G312" s="27">
        <v>1.2829999999999999E-2</v>
      </c>
      <c r="H312" s="27">
        <v>6.7580000000000001E-2</v>
      </c>
      <c r="I312" s="27">
        <v>1.0999999999999999E-2</v>
      </c>
      <c r="J312" s="27">
        <v>0.22367000000000001</v>
      </c>
      <c r="K312" s="27">
        <v>29.815740000000002</v>
      </c>
      <c r="L312" s="27">
        <v>0.63285000000000002</v>
      </c>
      <c r="M312" s="27">
        <v>100.3629</v>
      </c>
      <c r="N312" s="27">
        <v>-13605.3</v>
      </c>
      <c r="O312" s="27">
        <v>-726</v>
      </c>
      <c r="P312" s="27">
        <v>-95</v>
      </c>
      <c r="Q312" s="27" t="s">
        <v>24</v>
      </c>
      <c r="R312" s="27" t="s">
        <v>24</v>
      </c>
      <c r="S312" s="32" t="s">
        <v>366</v>
      </c>
      <c r="T312" s="27">
        <v>248.28</v>
      </c>
      <c r="U312" s="27">
        <v>14.16531</v>
      </c>
      <c r="V312" s="27">
        <v>9</v>
      </c>
      <c r="W312" s="29">
        <v>39735.576504629629</v>
      </c>
    </row>
    <row r="313" spans="1:23" x14ac:dyDescent="0.2">
      <c r="A313" s="27" t="s">
        <v>354</v>
      </c>
      <c r="B313" s="27">
        <v>4.15E-3</v>
      </c>
      <c r="C313" s="27">
        <v>30.669650000000001</v>
      </c>
      <c r="D313" s="27">
        <v>0.12483</v>
      </c>
      <c r="E313" s="27">
        <v>36.756990000000002</v>
      </c>
      <c r="F313" s="27">
        <v>0</v>
      </c>
      <c r="G313" s="27">
        <v>4.8199999999999996E-3</v>
      </c>
      <c r="H313" s="27">
        <v>0.13025</v>
      </c>
      <c r="I313" s="27">
        <v>0.2306</v>
      </c>
      <c r="J313" s="27">
        <v>0.20046</v>
      </c>
      <c r="K313" s="27">
        <v>31.36927</v>
      </c>
      <c r="L313" s="27">
        <v>0.68245</v>
      </c>
      <c r="M313" s="27">
        <v>100.1735</v>
      </c>
      <c r="N313" s="27">
        <v>-13597.7</v>
      </c>
      <c r="O313" s="27">
        <v>-736</v>
      </c>
      <c r="P313" s="27">
        <v>-95</v>
      </c>
      <c r="Q313" s="27" t="s">
        <v>24</v>
      </c>
      <c r="R313" s="27" t="s">
        <v>24</v>
      </c>
      <c r="S313" s="32" t="s">
        <v>366</v>
      </c>
      <c r="T313" s="27">
        <v>254.39</v>
      </c>
      <c r="U313" s="27">
        <v>14.347</v>
      </c>
      <c r="V313" s="27">
        <v>10</v>
      </c>
      <c r="W313" s="29">
        <v>39735.579502314817</v>
      </c>
    </row>
    <row r="314" spans="1:23" x14ac:dyDescent="0.2">
      <c r="A314" s="27" t="s">
        <v>355</v>
      </c>
      <c r="B314" s="27">
        <v>3.65E-3</v>
      </c>
      <c r="C314" s="27">
        <v>31.047429999999999</v>
      </c>
      <c r="D314" s="27">
        <v>3.6470000000000002E-2</v>
      </c>
      <c r="E314" s="27">
        <v>37.632019999999997</v>
      </c>
      <c r="F314" s="27">
        <v>1.295E-2</v>
      </c>
      <c r="G314" s="27">
        <v>0</v>
      </c>
      <c r="H314" s="27">
        <v>9.8239999999999994E-2</v>
      </c>
      <c r="I314" s="27">
        <v>4.5499999999999999E-2</v>
      </c>
      <c r="J314" s="27">
        <v>0.22333</v>
      </c>
      <c r="K314" s="27">
        <v>30.242000000000001</v>
      </c>
      <c r="L314" s="27">
        <v>0.61473</v>
      </c>
      <c r="M314" s="27">
        <v>99.956320000000005</v>
      </c>
      <c r="N314" s="27">
        <v>-13590</v>
      </c>
      <c r="O314" s="27">
        <v>-746</v>
      </c>
      <c r="P314" s="27">
        <v>-95</v>
      </c>
      <c r="Q314" s="27" t="s">
        <v>24</v>
      </c>
      <c r="R314" s="27" t="s">
        <v>24</v>
      </c>
      <c r="S314" s="32" t="s">
        <v>366</v>
      </c>
      <c r="T314" s="27">
        <v>260.95999999999998</v>
      </c>
      <c r="U314" s="27">
        <v>14.17224</v>
      </c>
      <c r="V314" s="27">
        <v>11</v>
      </c>
      <c r="W314" s="29">
        <v>39735.582488425927</v>
      </c>
    </row>
    <row r="315" spans="1:23" x14ac:dyDescent="0.2">
      <c r="A315" s="27" t="s">
        <v>39</v>
      </c>
      <c r="B315" s="27">
        <v>4.6516999999999999</v>
      </c>
      <c r="C315" s="27">
        <v>2.9458099999999998</v>
      </c>
      <c r="D315" s="27">
        <v>27.734069999999999</v>
      </c>
      <c r="E315" s="27">
        <v>51.759169999999997</v>
      </c>
      <c r="F315" s="27">
        <v>0.41871000000000003</v>
      </c>
      <c r="G315" s="27">
        <v>10.57278</v>
      </c>
      <c r="H315" s="27">
        <v>1.0460000000000001E-2</v>
      </c>
      <c r="I315" s="27">
        <v>7.9450000000000007E-2</v>
      </c>
      <c r="J315" s="27">
        <v>2.4719999999999999E-2</v>
      </c>
      <c r="K315" s="27">
        <v>4.0171400000000004</v>
      </c>
      <c r="L315" s="27">
        <v>5.4309999999999997E-2</v>
      </c>
      <c r="M315" s="27">
        <v>102.2683</v>
      </c>
      <c r="N315" s="27">
        <v>-13626</v>
      </c>
      <c r="O315" s="27">
        <v>-1089</v>
      </c>
      <c r="P315" s="27">
        <v>-90</v>
      </c>
      <c r="Q315" s="27" t="s">
        <v>24</v>
      </c>
      <c r="R315" s="27" t="s">
        <v>24</v>
      </c>
      <c r="S315" s="32" t="s">
        <v>367</v>
      </c>
      <c r="T315" s="27">
        <v>391.43</v>
      </c>
      <c r="U315" s="27">
        <v>12.069979999999999</v>
      </c>
      <c r="V315" s="27">
        <v>12</v>
      </c>
      <c r="W315" s="29">
        <v>39735.58556712963</v>
      </c>
    </row>
    <row r="316" spans="1:23" x14ac:dyDescent="0.2">
      <c r="A316" s="27" t="s">
        <v>41</v>
      </c>
      <c r="B316" s="27">
        <v>3.59152</v>
      </c>
      <c r="C316" s="27">
        <v>1.6629999999999999E-2</v>
      </c>
      <c r="D316" s="27">
        <v>31.526869999999999</v>
      </c>
      <c r="E316" s="27">
        <v>51.488030000000002</v>
      </c>
      <c r="F316" s="27">
        <v>0.24254000000000001</v>
      </c>
      <c r="G316" s="27">
        <v>13.827450000000001</v>
      </c>
      <c r="H316" s="27">
        <v>0</v>
      </c>
      <c r="I316" s="27">
        <v>6.9300000000000004E-3</v>
      </c>
      <c r="J316" s="27">
        <v>0</v>
      </c>
      <c r="K316" s="27">
        <v>1.1636</v>
      </c>
      <c r="L316" s="27">
        <v>1.738E-2</v>
      </c>
      <c r="M316" s="27">
        <v>101.8809</v>
      </c>
      <c r="N316" s="27">
        <v>-13632.5</v>
      </c>
      <c r="O316" s="27">
        <v>-1091.5</v>
      </c>
      <c r="P316" s="27">
        <v>-90</v>
      </c>
      <c r="Q316" s="27" t="s">
        <v>24</v>
      </c>
      <c r="R316" s="27" t="s">
        <v>24</v>
      </c>
      <c r="S316" s="32" t="s">
        <v>367</v>
      </c>
      <c r="T316" s="27">
        <v>389.82</v>
      </c>
      <c r="U316" s="27">
        <v>11.8805</v>
      </c>
      <c r="V316" s="27">
        <v>13</v>
      </c>
      <c r="W316" s="29">
        <v>39735.588819444441</v>
      </c>
    </row>
    <row r="317" spans="1:23" x14ac:dyDescent="0.2">
      <c r="A317" s="27" t="s">
        <v>42</v>
      </c>
      <c r="B317" s="27">
        <v>4.9714200000000002</v>
      </c>
      <c r="C317" s="27">
        <v>0.26330999999999999</v>
      </c>
      <c r="D317" s="27">
        <v>27.29552</v>
      </c>
      <c r="E317" s="27">
        <v>49.413339999999998</v>
      </c>
      <c r="F317" s="27">
        <v>0.52917999999999998</v>
      </c>
      <c r="G317" s="27">
        <v>9.8029600000000006</v>
      </c>
      <c r="H317" s="27">
        <v>0.55715000000000003</v>
      </c>
      <c r="I317" s="27">
        <v>0.91212000000000004</v>
      </c>
      <c r="J317" s="27">
        <v>3.5100000000000001E-3</v>
      </c>
      <c r="K317" s="27">
        <v>8.3174700000000001</v>
      </c>
      <c r="L317" s="27">
        <v>9.0029999999999999E-2</v>
      </c>
      <c r="M317" s="27">
        <v>102.15600000000001</v>
      </c>
      <c r="N317" s="27">
        <v>-13639</v>
      </c>
      <c r="O317" s="27">
        <v>-1094</v>
      </c>
      <c r="P317" s="27">
        <v>-90</v>
      </c>
      <c r="Q317" s="27" t="s">
        <v>24</v>
      </c>
      <c r="R317" s="27" t="s">
        <v>24</v>
      </c>
      <c r="S317" s="32" t="s">
        <v>367</v>
      </c>
      <c r="T317" s="27">
        <v>388.33</v>
      </c>
      <c r="U317" s="27">
        <v>12.61162</v>
      </c>
      <c r="V317" s="27">
        <v>14</v>
      </c>
      <c r="W317" s="29">
        <v>39735.591840277775</v>
      </c>
    </row>
    <row r="318" spans="1:23" x14ac:dyDescent="0.2">
      <c r="A318" s="27" t="s">
        <v>359</v>
      </c>
      <c r="B318" s="27">
        <v>4.5495900000000002</v>
      </c>
      <c r="C318" s="27">
        <v>0.16072</v>
      </c>
      <c r="D318" s="27">
        <v>29.267499999999998</v>
      </c>
      <c r="E318" s="27">
        <v>51.6068</v>
      </c>
      <c r="F318" s="27">
        <v>0.45305000000000001</v>
      </c>
      <c r="G318" s="27">
        <v>11.07</v>
      </c>
      <c r="H318" s="27">
        <v>7.4310000000000001E-2</v>
      </c>
      <c r="I318" s="27">
        <v>0.35437000000000002</v>
      </c>
      <c r="J318" s="27">
        <v>2.0459999999999999E-2</v>
      </c>
      <c r="K318" s="27">
        <v>3.2517399999999999</v>
      </c>
      <c r="L318" s="27">
        <v>7.6950000000000005E-2</v>
      </c>
      <c r="M318" s="27">
        <v>100.88549999999999</v>
      </c>
      <c r="N318" s="27">
        <v>-13645.5</v>
      </c>
      <c r="O318" s="27">
        <v>-1096.5</v>
      </c>
      <c r="P318" s="27">
        <v>-90</v>
      </c>
      <c r="Q318" s="27" t="s">
        <v>24</v>
      </c>
      <c r="R318" s="27" t="s">
        <v>24</v>
      </c>
      <c r="S318" s="32" t="s">
        <v>367</v>
      </c>
      <c r="T318" s="27">
        <v>386.95</v>
      </c>
      <c r="U318" s="27">
        <v>11.90335</v>
      </c>
      <c r="V318" s="27">
        <v>15</v>
      </c>
      <c r="W318" s="29">
        <v>39735.594861111109</v>
      </c>
    </row>
    <row r="319" spans="1:23" x14ac:dyDescent="0.2">
      <c r="A319" s="27" t="s">
        <v>360</v>
      </c>
      <c r="B319" s="27">
        <v>3.2912300000000001</v>
      </c>
      <c r="C319" s="27">
        <v>3.4840000000000003E-2</v>
      </c>
      <c r="D319" s="27">
        <v>32.84543</v>
      </c>
      <c r="E319" s="27">
        <v>50.638109999999998</v>
      </c>
      <c r="F319" s="27">
        <v>0.27311999999999997</v>
      </c>
      <c r="G319" s="27">
        <v>13.819800000000001</v>
      </c>
      <c r="H319" s="27">
        <v>4.6299999999999996E-3</v>
      </c>
      <c r="I319" s="27">
        <v>3.1060000000000001E-2</v>
      </c>
      <c r="J319" s="27">
        <v>0</v>
      </c>
      <c r="K319" s="27">
        <v>1.1442099999999999</v>
      </c>
      <c r="L319" s="27">
        <v>4.9110000000000001E-2</v>
      </c>
      <c r="M319" s="27">
        <v>102.1315</v>
      </c>
      <c r="N319" s="27">
        <v>-13652</v>
      </c>
      <c r="O319" s="27">
        <v>-1099</v>
      </c>
      <c r="P319" s="27">
        <v>-90</v>
      </c>
      <c r="Q319" s="27" t="s">
        <v>24</v>
      </c>
      <c r="R319" s="27" t="s">
        <v>24</v>
      </c>
      <c r="S319" s="32" t="s">
        <v>367</v>
      </c>
      <c r="T319" s="27">
        <v>385.7</v>
      </c>
      <c r="U319" s="27">
        <v>11.913320000000001</v>
      </c>
      <c r="V319" s="27">
        <v>16</v>
      </c>
      <c r="W319" s="29">
        <v>39735.597870370373</v>
      </c>
    </row>
    <row r="320" spans="1:23" x14ac:dyDescent="0.2">
      <c r="A320" s="27" t="s">
        <v>43</v>
      </c>
      <c r="B320" s="27">
        <v>1.6420000000000001E-2</v>
      </c>
      <c r="C320" s="27">
        <v>32.817810000000001</v>
      </c>
      <c r="D320" s="27">
        <v>2.0369999999999999E-2</v>
      </c>
      <c r="E320" s="27">
        <v>36.905929999999998</v>
      </c>
      <c r="F320" s="27">
        <v>0</v>
      </c>
      <c r="G320" s="27">
        <v>1E-4</v>
      </c>
      <c r="H320" s="27">
        <v>6.5750000000000003E-2</v>
      </c>
      <c r="I320" s="27">
        <v>5.8900000000000001E-2</v>
      </c>
      <c r="J320" s="27">
        <v>0.22436</v>
      </c>
      <c r="K320" s="27">
        <v>29.96463</v>
      </c>
      <c r="L320" s="27">
        <v>0.63997999999999999</v>
      </c>
      <c r="M320" s="27">
        <v>100.71429999999999</v>
      </c>
      <c r="N320" s="27">
        <v>-13802</v>
      </c>
      <c r="O320" s="27">
        <v>-1123</v>
      </c>
      <c r="P320" s="27">
        <v>-90</v>
      </c>
      <c r="Q320" s="27" t="s">
        <v>24</v>
      </c>
      <c r="R320" s="27" t="s">
        <v>24</v>
      </c>
      <c r="S320" s="32" t="s">
        <v>368</v>
      </c>
      <c r="T320" s="27">
        <v>358.23</v>
      </c>
      <c r="U320" s="27">
        <v>14.21898</v>
      </c>
      <c r="V320" s="27">
        <v>17</v>
      </c>
      <c r="W320" s="29">
        <v>39735.600983796299</v>
      </c>
    </row>
    <row r="321" spans="1:23" x14ac:dyDescent="0.2">
      <c r="A321" s="27" t="s">
        <v>45</v>
      </c>
      <c r="B321" s="27">
        <v>1.7729999999999999E-2</v>
      </c>
      <c r="C321" s="27">
        <v>32.82611</v>
      </c>
      <c r="D321" s="27">
        <v>3.056E-2</v>
      </c>
      <c r="E321" s="27">
        <v>36.977469999999997</v>
      </c>
      <c r="F321" s="27">
        <v>1.6199999999999999E-3</v>
      </c>
      <c r="G321" s="27">
        <v>8.412E-2</v>
      </c>
      <c r="H321" s="27">
        <v>6.5110000000000001E-2</v>
      </c>
      <c r="I321" s="27">
        <v>6.9089999999999999E-2</v>
      </c>
      <c r="J321" s="27">
        <v>0.22727</v>
      </c>
      <c r="K321" s="27">
        <v>30.332599999999999</v>
      </c>
      <c r="L321" s="27">
        <v>0.66208999999999996</v>
      </c>
      <c r="M321" s="27">
        <v>101.2938</v>
      </c>
      <c r="N321" s="27">
        <v>-13803</v>
      </c>
      <c r="O321" s="27">
        <v>-1110.5</v>
      </c>
      <c r="P321" s="27">
        <v>-90</v>
      </c>
      <c r="Q321" s="27" t="s">
        <v>24</v>
      </c>
      <c r="R321" s="27" t="s">
        <v>24</v>
      </c>
      <c r="S321" s="32" t="s">
        <v>368</v>
      </c>
      <c r="T321" s="27">
        <v>345.71</v>
      </c>
      <c r="U321" s="27">
        <v>14.33192</v>
      </c>
      <c r="V321" s="27">
        <v>18</v>
      </c>
      <c r="W321" s="29">
        <v>39735.604212962964</v>
      </c>
    </row>
    <row r="322" spans="1:23" x14ac:dyDescent="0.2">
      <c r="A322" s="27" t="s">
        <v>46</v>
      </c>
      <c r="B322" s="27">
        <v>1.44E-2</v>
      </c>
      <c r="C322" s="27">
        <v>29.825150000000001</v>
      </c>
      <c r="D322" s="27">
        <v>1.1402399999999999</v>
      </c>
      <c r="E322" s="27">
        <v>37.678809999999999</v>
      </c>
      <c r="F322" s="27">
        <v>4.15E-3</v>
      </c>
      <c r="G322" s="27">
        <v>2.7925300000000002</v>
      </c>
      <c r="H322" s="27">
        <v>9.1679999999999998E-2</v>
      </c>
      <c r="I322" s="27">
        <v>0.18759000000000001</v>
      </c>
      <c r="J322" s="27">
        <v>0.18576000000000001</v>
      </c>
      <c r="K322" s="27">
        <v>28.389320000000001</v>
      </c>
      <c r="L322" s="27">
        <v>0.60470000000000002</v>
      </c>
      <c r="M322" s="27">
        <v>100.9143</v>
      </c>
      <c r="N322" s="27">
        <v>-13804</v>
      </c>
      <c r="O322" s="27">
        <v>-1098</v>
      </c>
      <c r="P322" s="27">
        <v>-90</v>
      </c>
      <c r="Q322" s="27" t="s">
        <v>24</v>
      </c>
      <c r="R322" s="27" t="s">
        <v>24</v>
      </c>
      <c r="S322" s="32" t="s">
        <v>368</v>
      </c>
      <c r="T322" s="27">
        <v>333.19</v>
      </c>
      <c r="U322" s="27">
        <v>14.239470000000001</v>
      </c>
      <c r="V322" s="27">
        <v>19</v>
      </c>
      <c r="W322" s="29">
        <v>39735.607222222221</v>
      </c>
    </row>
    <row r="323" spans="1:23" x14ac:dyDescent="0.2">
      <c r="A323" s="27" t="s">
        <v>47</v>
      </c>
      <c r="B323" s="27">
        <v>8.8199999999999997E-3</v>
      </c>
      <c r="C323" s="27">
        <v>32.83952</v>
      </c>
      <c r="D323" s="27">
        <v>1.8000000000000001E-4</v>
      </c>
      <c r="E323" s="27">
        <v>37.032150000000001</v>
      </c>
      <c r="F323" s="27">
        <v>0</v>
      </c>
      <c r="G323" s="27">
        <v>1.8200000000000001E-2</v>
      </c>
      <c r="H323" s="27">
        <v>3.9849999999999997E-2</v>
      </c>
      <c r="I323" s="27">
        <v>1.274E-2</v>
      </c>
      <c r="J323" s="27">
        <v>0.24174000000000001</v>
      </c>
      <c r="K323" s="27">
        <v>29.744309999999999</v>
      </c>
      <c r="L323" s="27">
        <v>0.65954999999999997</v>
      </c>
      <c r="M323" s="27">
        <v>100.5971</v>
      </c>
      <c r="N323" s="27">
        <v>-13805</v>
      </c>
      <c r="O323" s="27">
        <v>-1085.5</v>
      </c>
      <c r="P323" s="27">
        <v>-90</v>
      </c>
      <c r="Q323" s="27" t="s">
        <v>24</v>
      </c>
      <c r="R323" s="27" t="s">
        <v>24</v>
      </c>
      <c r="S323" s="32" t="s">
        <v>368</v>
      </c>
      <c r="T323" s="27">
        <v>320.67</v>
      </c>
      <c r="U323" s="27">
        <v>14.181789999999999</v>
      </c>
      <c r="V323" s="27">
        <v>20</v>
      </c>
      <c r="W323" s="29">
        <v>39735.610208333332</v>
      </c>
    </row>
    <row r="324" spans="1:23" x14ac:dyDescent="0.2">
      <c r="A324" s="27" t="s">
        <v>369</v>
      </c>
      <c r="B324" s="27">
        <v>1.099E-2</v>
      </c>
      <c r="C324" s="27">
        <v>32.819369999999999</v>
      </c>
      <c r="D324" s="27">
        <v>1.3390000000000001E-2</v>
      </c>
      <c r="E324" s="27">
        <v>36.90016</v>
      </c>
      <c r="F324" s="27">
        <v>1.2030000000000001E-2</v>
      </c>
      <c r="G324" s="27">
        <v>1.0999999999999999E-2</v>
      </c>
      <c r="H324" s="27">
        <v>3.9960000000000002E-2</v>
      </c>
      <c r="I324" s="27">
        <v>2.3019999999999999E-2</v>
      </c>
      <c r="J324" s="27">
        <v>0.22406999999999999</v>
      </c>
      <c r="K324" s="27">
        <v>29.97054</v>
      </c>
      <c r="L324" s="27">
        <v>0.64315999999999995</v>
      </c>
      <c r="M324" s="27">
        <v>100.6677</v>
      </c>
      <c r="N324" s="27">
        <v>-13806</v>
      </c>
      <c r="O324" s="27">
        <v>-1073</v>
      </c>
      <c r="P324" s="27">
        <v>-90</v>
      </c>
      <c r="Q324" s="27" t="s">
        <v>24</v>
      </c>
      <c r="R324" s="27" t="s">
        <v>24</v>
      </c>
      <c r="S324" s="32" t="s">
        <v>368</v>
      </c>
      <c r="T324" s="27">
        <v>308.16000000000003</v>
      </c>
      <c r="U324" s="27">
        <v>14.21237</v>
      </c>
      <c r="V324" s="27">
        <v>21</v>
      </c>
      <c r="W324" s="29">
        <v>39735.613217592596</v>
      </c>
    </row>
    <row r="325" spans="1:23" x14ac:dyDescent="0.2">
      <c r="A325" s="27" t="s">
        <v>48</v>
      </c>
      <c r="B325" s="27">
        <v>9.3200000000000002E-3</v>
      </c>
      <c r="C325" s="27">
        <v>31.15971</v>
      </c>
      <c r="D325" s="27">
        <v>1.4800000000000001E-2</v>
      </c>
      <c r="E325" s="27">
        <v>35.206650000000003</v>
      </c>
      <c r="F325" s="27">
        <v>4.6000000000000001E-4</v>
      </c>
      <c r="G325" s="27">
        <v>5.0650000000000001E-2</v>
      </c>
      <c r="H325" s="27">
        <v>5.1119999999999999E-2</v>
      </c>
      <c r="I325" s="27">
        <v>2.768E-2</v>
      </c>
      <c r="J325" s="27">
        <v>0.22755</v>
      </c>
      <c r="K325" s="27">
        <v>27.71228</v>
      </c>
      <c r="L325" s="27">
        <v>0.61602000000000001</v>
      </c>
      <c r="M325" s="27">
        <v>95.076229999999995</v>
      </c>
      <c r="N325" s="27">
        <v>7512</v>
      </c>
      <c r="O325" s="27">
        <v>720</v>
      </c>
      <c r="P325" s="27">
        <v>-65</v>
      </c>
      <c r="Q325" s="27" t="s">
        <v>24</v>
      </c>
      <c r="R325" s="27" t="s">
        <v>24</v>
      </c>
      <c r="S325" s="32" t="s">
        <v>370</v>
      </c>
      <c r="T325" s="27">
        <v>21413.78</v>
      </c>
      <c r="U325" s="27">
        <v>13.36154</v>
      </c>
      <c r="V325" s="27">
        <v>22</v>
      </c>
      <c r="W325" s="29">
        <v>39735.616331018522</v>
      </c>
    </row>
    <row r="326" spans="1:23" x14ac:dyDescent="0.2">
      <c r="A326" s="27" t="s">
        <v>50</v>
      </c>
      <c r="B326" s="27">
        <v>4.8999999999999998E-3</v>
      </c>
      <c r="C326" s="27">
        <v>31.150600000000001</v>
      </c>
      <c r="D326" s="27">
        <v>3.0450000000000001E-2</v>
      </c>
      <c r="E326" s="27">
        <v>36.683509999999998</v>
      </c>
      <c r="F326" s="27">
        <v>3.2399999999999998E-3</v>
      </c>
      <c r="G326" s="27">
        <v>1.545E-2</v>
      </c>
      <c r="H326" s="27">
        <v>1.915E-2</v>
      </c>
      <c r="I326" s="27">
        <v>2.9329999999999998E-2</v>
      </c>
      <c r="J326" s="27">
        <v>0.20147999999999999</v>
      </c>
      <c r="K326" s="27">
        <v>28.605129999999999</v>
      </c>
      <c r="L326" s="27">
        <v>0.70687999999999995</v>
      </c>
      <c r="M326" s="27">
        <v>97.450130000000001</v>
      </c>
      <c r="N326" s="27">
        <v>7503</v>
      </c>
      <c r="O326" s="27">
        <v>703.6</v>
      </c>
      <c r="P326" s="27">
        <v>-65</v>
      </c>
      <c r="Q326" s="27" t="s">
        <v>24</v>
      </c>
      <c r="R326" s="27" t="s">
        <v>24</v>
      </c>
      <c r="S326" s="32" t="s">
        <v>370</v>
      </c>
      <c r="T326" s="27">
        <v>21403.67</v>
      </c>
      <c r="U326" s="27">
        <v>13.72348</v>
      </c>
      <c r="V326" s="27">
        <v>23</v>
      </c>
      <c r="W326" s="29">
        <v>39735.61954861111</v>
      </c>
    </row>
    <row r="327" spans="1:23" x14ac:dyDescent="0.2">
      <c r="A327" s="27" t="s">
        <v>51</v>
      </c>
      <c r="B327" s="27">
        <v>1.3849999999999999E-2</v>
      </c>
      <c r="C327" s="27">
        <v>31.146850000000001</v>
      </c>
      <c r="D327" s="27">
        <v>3.3169999999999998E-2</v>
      </c>
      <c r="E327" s="27">
        <v>36.419319999999999</v>
      </c>
      <c r="F327" s="27">
        <v>0</v>
      </c>
      <c r="G327" s="27">
        <v>2.111E-2</v>
      </c>
      <c r="H327" s="27">
        <v>0.10453999999999999</v>
      </c>
      <c r="I327" s="27">
        <v>0.10228</v>
      </c>
      <c r="J327" s="27">
        <v>0.20585000000000001</v>
      </c>
      <c r="K327" s="27">
        <v>28.864629999999998</v>
      </c>
      <c r="L327" s="27">
        <v>0.71143999999999996</v>
      </c>
      <c r="M327" s="27">
        <v>97.623040000000003</v>
      </c>
      <c r="N327" s="27">
        <v>7494</v>
      </c>
      <c r="O327" s="27">
        <v>687.2</v>
      </c>
      <c r="P327" s="27">
        <v>-65</v>
      </c>
      <c r="Q327" s="27" t="s">
        <v>24</v>
      </c>
      <c r="R327" s="27" t="s">
        <v>24</v>
      </c>
      <c r="S327" s="32" t="s">
        <v>370</v>
      </c>
      <c r="T327" s="27">
        <v>21393.56</v>
      </c>
      <c r="U327" s="27">
        <v>13.78199</v>
      </c>
      <c r="V327" s="27">
        <v>24</v>
      </c>
      <c r="W327" s="29">
        <v>39735.622557870367</v>
      </c>
    </row>
    <row r="328" spans="1:23" x14ac:dyDescent="0.2">
      <c r="A328" s="27" t="s">
        <v>52</v>
      </c>
      <c r="B328" s="27">
        <v>0</v>
      </c>
      <c r="C328" s="27">
        <v>30.984300000000001</v>
      </c>
      <c r="D328" s="27">
        <v>3.6429999999999997E-2</v>
      </c>
      <c r="E328" s="27">
        <v>36.255200000000002</v>
      </c>
      <c r="F328" s="27">
        <v>8.7899999999999992E-3</v>
      </c>
      <c r="G328" s="27">
        <v>2.332E-2</v>
      </c>
      <c r="H328" s="27">
        <v>0.12007</v>
      </c>
      <c r="I328" s="27">
        <v>0.13494</v>
      </c>
      <c r="J328" s="27">
        <v>0.21385000000000001</v>
      </c>
      <c r="K328" s="27">
        <v>28.986740000000001</v>
      </c>
      <c r="L328" s="27">
        <v>0.73324</v>
      </c>
      <c r="M328" s="27">
        <v>97.496889999999993</v>
      </c>
      <c r="N328" s="27">
        <v>7485</v>
      </c>
      <c r="O328" s="27">
        <v>670.8</v>
      </c>
      <c r="P328" s="27">
        <v>-65</v>
      </c>
      <c r="Q328" s="27" t="s">
        <v>24</v>
      </c>
      <c r="R328" s="27" t="s">
        <v>24</v>
      </c>
      <c r="S328" s="32" t="s">
        <v>370</v>
      </c>
      <c r="T328" s="27">
        <v>21383.48</v>
      </c>
      <c r="U328" s="27">
        <v>13.79158</v>
      </c>
      <c r="V328" s="27">
        <v>25</v>
      </c>
      <c r="W328" s="29">
        <v>39735.625590277778</v>
      </c>
    </row>
    <row r="329" spans="1:23" x14ac:dyDescent="0.2">
      <c r="A329" s="27" t="s">
        <v>371</v>
      </c>
      <c r="B329" s="27">
        <v>5.8399999999999997E-3</v>
      </c>
      <c r="C329" s="27">
        <v>31.116129999999998</v>
      </c>
      <c r="D329" s="27">
        <v>4.6100000000000002E-2</v>
      </c>
      <c r="E329" s="27">
        <v>36.060049999999997</v>
      </c>
      <c r="F329" s="27">
        <v>3.0100000000000001E-3</v>
      </c>
      <c r="G329" s="27">
        <v>2.971E-2</v>
      </c>
      <c r="H329" s="27">
        <v>0.22578000000000001</v>
      </c>
      <c r="I329" s="27">
        <v>0.12237000000000001</v>
      </c>
      <c r="J329" s="27">
        <v>0.20962</v>
      </c>
      <c r="K329" s="27">
        <v>29.37031</v>
      </c>
      <c r="L329" s="27">
        <v>0.71038000000000001</v>
      </c>
      <c r="M329" s="27">
        <v>97.89931</v>
      </c>
      <c r="N329" s="27">
        <v>7476</v>
      </c>
      <c r="O329" s="27">
        <v>654.4</v>
      </c>
      <c r="P329" s="27">
        <v>-65</v>
      </c>
      <c r="Q329" s="27" t="s">
        <v>24</v>
      </c>
      <c r="R329" s="27" t="s">
        <v>24</v>
      </c>
      <c r="S329" s="32" t="s">
        <v>370</v>
      </c>
      <c r="T329" s="27">
        <v>21373.4</v>
      </c>
      <c r="U329" s="27">
        <v>13.87894</v>
      </c>
      <c r="V329" s="27">
        <v>26</v>
      </c>
      <c r="W329" s="29">
        <v>39735.628599537034</v>
      </c>
    </row>
    <row r="330" spans="1:23" x14ac:dyDescent="0.2">
      <c r="A330" s="27" t="s">
        <v>372</v>
      </c>
      <c r="B330" s="27">
        <v>1.57E-3</v>
      </c>
      <c r="C330" s="27">
        <v>31.49316</v>
      </c>
      <c r="D330" s="27">
        <v>3.9780000000000003E-2</v>
      </c>
      <c r="E330" s="27">
        <v>36.423079999999999</v>
      </c>
      <c r="F330" s="27">
        <v>4.6000000000000001E-4</v>
      </c>
      <c r="G330" s="27">
        <v>3.2100000000000002E-3</v>
      </c>
      <c r="H330" s="27">
        <v>0.28872999999999999</v>
      </c>
      <c r="I330" s="27">
        <v>4.5350000000000001E-2</v>
      </c>
      <c r="J330" s="27">
        <v>0.24873000000000001</v>
      </c>
      <c r="K330" s="27">
        <v>28.396830000000001</v>
      </c>
      <c r="L330" s="27">
        <v>0.81266000000000005</v>
      </c>
      <c r="M330" s="27">
        <v>97.753559999999993</v>
      </c>
      <c r="N330" s="27">
        <v>7467</v>
      </c>
      <c r="O330" s="27">
        <v>638</v>
      </c>
      <c r="P330" s="27">
        <v>-65</v>
      </c>
      <c r="Q330" s="27" t="s">
        <v>24</v>
      </c>
      <c r="R330" s="27" t="s">
        <v>24</v>
      </c>
      <c r="S330" s="32" t="s">
        <v>370</v>
      </c>
      <c r="T330" s="27">
        <v>21363.33</v>
      </c>
      <c r="U330" s="27">
        <v>13.76566</v>
      </c>
      <c r="V330" s="27">
        <v>27</v>
      </c>
      <c r="W330" s="29">
        <v>39735.631620370368</v>
      </c>
    </row>
    <row r="331" spans="1:23" x14ac:dyDescent="0.2">
      <c r="A331" s="27" t="s">
        <v>53</v>
      </c>
      <c r="B331" s="27">
        <v>1.669E-2</v>
      </c>
      <c r="C331" s="27">
        <v>31.64049</v>
      </c>
      <c r="D331" s="27">
        <v>2.2870000000000001E-2</v>
      </c>
      <c r="E331" s="27">
        <v>36.841369999999998</v>
      </c>
      <c r="F331" s="27">
        <v>0</v>
      </c>
      <c r="G331" s="27">
        <v>0</v>
      </c>
      <c r="H331" s="27">
        <v>6.4140000000000003E-2</v>
      </c>
      <c r="I331" s="27">
        <v>3.6819999999999999E-2</v>
      </c>
      <c r="J331" s="27">
        <v>0.23103000000000001</v>
      </c>
      <c r="K331" s="27">
        <v>28.58907</v>
      </c>
      <c r="L331" s="27">
        <v>0.58969000000000005</v>
      </c>
      <c r="M331" s="27">
        <v>98.032169999999994</v>
      </c>
      <c r="N331" s="27">
        <v>7280</v>
      </c>
      <c r="O331" s="27">
        <v>-606</v>
      </c>
      <c r="P331" s="27">
        <v>-65</v>
      </c>
      <c r="Q331" s="27" t="s">
        <v>24</v>
      </c>
      <c r="R331" s="27" t="s">
        <v>24</v>
      </c>
      <c r="S331" s="32" t="s">
        <v>373</v>
      </c>
      <c r="T331" s="27">
        <v>21130.639999999999</v>
      </c>
      <c r="U331" s="27">
        <v>13.770899999999999</v>
      </c>
      <c r="V331" s="27">
        <v>28</v>
      </c>
      <c r="W331" s="29">
        <v>39735.634733796294</v>
      </c>
    </row>
    <row r="332" spans="1:23" x14ac:dyDescent="0.2">
      <c r="A332" s="27" t="s">
        <v>55</v>
      </c>
      <c r="B332" s="27">
        <v>7.2899999999999996E-3</v>
      </c>
      <c r="C332" s="27">
        <v>31.414370000000002</v>
      </c>
      <c r="D332" s="27">
        <v>6.2500000000000003E-3</v>
      </c>
      <c r="E332" s="27">
        <v>36.85284</v>
      </c>
      <c r="F332" s="27">
        <v>3.2399999999999998E-3</v>
      </c>
      <c r="G332" s="27">
        <v>2.571E-2</v>
      </c>
      <c r="H332" s="27">
        <v>5.475E-2</v>
      </c>
      <c r="I332" s="27">
        <v>3.909E-2</v>
      </c>
      <c r="J332" s="27">
        <v>0.20963999999999999</v>
      </c>
      <c r="K332" s="27">
        <v>28.786950000000001</v>
      </c>
      <c r="L332" s="27">
        <v>0.62070999999999998</v>
      </c>
      <c r="M332" s="27">
        <v>98.020840000000007</v>
      </c>
      <c r="N332" s="27">
        <v>7277.3</v>
      </c>
      <c r="O332" s="27">
        <v>-583</v>
      </c>
      <c r="P332" s="27">
        <v>-65</v>
      </c>
      <c r="Q332" s="27" t="s">
        <v>24</v>
      </c>
      <c r="R332" s="27" t="s">
        <v>24</v>
      </c>
      <c r="S332" s="32" t="s">
        <v>373</v>
      </c>
      <c r="T332" s="27">
        <v>21128.080000000002</v>
      </c>
      <c r="U332" s="27">
        <v>13.797560000000001</v>
      </c>
      <c r="V332" s="27">
        <v>29</v>
      </c>
      <c r="W332" s="29">
        <v>39735.637986111113</v>
      </c>
    </row>
    <row r="333" spans="1:23" x14ac:dyDescent="0.2">
      <c r="A333" s="27" t="s">
        <v>56</v>
      </c>
      <c r="B333" s="27">
        <v>5.0400000000000002E-3</v>
      </c>
      <c r="C333" s="27">
        <v>31.406389999999998</v>
      </c>
      <c r="D333" s="27">
        <v>4.1399999999999996E-3</v>
      </c>
      <c r="E333" s="27">
        <v>36.898240000000001</v>
      </c>
      <c r="F333" s="27">
        <v>1.179E-2</v>
      </c>
      <c r="G333" s="27">
        <v>2.0549999999999999E-2</v>
      </c>
      <c r="H333" s="27">
        <v>3.4340000000000002E-2</v>
      </c>
      <c r="I333" s="27">
        <v>4.9390000000000003E-2</v>
      </c>
      <c r="J333" s="27">
        <v>0.20201</v>
      </c>
      <c r="K333" s="27">
        <v>28.78229</v>
      </c>
      <c r="L333" s="27">
        <v>0.58894000000000002</v>
      </c>
      <c r="M333" s="27">
        <v>98.003119999999996</v>
      </c>
      <c r="N333" s="27">
        <v>7274.5</v>
      </c>
      <c r="O333" s="27">
        <v>-560</v>
      </c>
      <c r="P333" s="27">
        <v>-65</v>
      </c>
      <c r="Q333" s="27" t="s">
        <v>24</v>
      </c>
      <c r="R333" s="27" t="s">
        <v>24</v>
      </c>
      <c r="S333" s="32" t="s">
        <v>373</v>
      </c>
      <c r="T333" s="27">
        <v>21125.54</v>
      </c>
      <c r="U333" s="27">
        <v>13.79022</v>
      </c>
      <c r="V333" s="27">
        <v>30</v>
      </c>
      <c r="W333" s="29">
        <v>39735.64099537037</v>
      </c>
    </row>
    <row r="334" spans="1:23" x14ac:dyDescent="0.2">
      <c r="A334" s="27" t="s">
        <v>57</v>
      </c>
      <c r="B334" s="27">
        <v>3.4199999999999999E-3</v>
      </c>
      <c r="C334" s="27">
        <v>31.247160000000001</v>
      </c>
      <c r="D334" s="27">
        <v>6.4420000000000005E-2</v>
      </c>
      <c r="E334" s="27">
        <v>36.251719999999999</v>
      </c>
      <c r="F334" s="27">
        <v>3.6900000000000001E-3</v>
      </c>
      <c r="G334" s="27">
        <v>2.145E-2</v>
      </c>
      <c r="H334" s="27">
        <v>0.11237999999999999</v>
      </c>
      <c r="I334" s="27">
        <v>0.14249000000000001</v>
      </c>
      <c r="J334" s="27">
        <v>0.21193999999999999</v>
      </c>
      <c r="K334" s="27">
        <v>29.342829999999999</v>
      </c>
      <c r="L334" s="27">
        <v>0.63617999999999997</v>
      </c>
      <c r="M334" s="27">
        <v>98.037679999999995</v>
      </c>
      <c r="N334" s="27">
        <v>7271.8</v>
      </c>
      <c r="O334" s="27">
        <v>-537</v>
      </c>
      <c r="P334" s="27">
        <v>-65</v>
      </c>
      <c r="Q334" s="27" t="s">
        <v>24</v>
      </c>
      <c r="R334" s="27" t="s">
        <v>24</v>
      </c>
      <c r="S334" s="32" t="s">
        <v>373</v>
      </c>
      <c r="T334" s="27">
        <v>21123.03</v>
      </c>
      <c r="U334" s="27">
        <v>13.87581</v>
      </c>
      <c r="V334" s="27">
        <v>31</v>
      </c>
      <c r="W334" s="29">
        <v>39735.643993055557</v>
      </c>
    </row>
    <row r="335" spans="1:23" x14ac:dyDescent="0.2">
      <c r="A335" s="27" t="s">
        <v>58</v>
      </c>
      <c r="B335" s="27">
        <v>0</v>
      </c>
      <c r="C335" s="27">
        <v>31.476790000000001</v>
      </c>
      <c r="D335" s="27">
        <v>8.43E-3</v>
      </c>
      <c r="E335" s="27">
        <v>36.798609999999996</v>
      </c>
      <c r="F335" s="27">
        <v>5.7800000000000004E-3</v>
      </c>
      <c r="G335" s="27">
        <v>2.129E-2</v>
      </c>
      <c r="H335" s="27">
        <v>5.8180000000000003E-2</v>
      </c>
      <c r="I335" s="27">
        <v>2.9020000000000001E-2</v>
      </c>
      <c r="J335" s="27">
        <v>0.21195</v>
      </c>
      <c r="K335" s="27">
        <v>28.554839999999999</v>
      </c>
      <c r="L335" s="27">
        <v>0.63573000000000002</v>
      </c>
      <c r="M335" s="27">
        <v>97.800619999999995</v>
      </c>
      <c r="N335" s="27">
        <v>7269</v>
      </c>
      <c r="O335" s="27">
        <v>-514</v>
      </c>
      <c r="P335" s="27">
        <v>-65</v>
      </c>
      <c r="Q335" s="27" t="s">
        <v>24</v>
      </c>
      <c r="R335" s="27" t="s">
        <v>24</v>
      </c>
      <c r="S335" s="32" t="s">
        <v>373</v>
      </c>
      <c r="T335" s="27">
        <v>21120.54</v>
      </c>
      <c r="U335" s="27">
        <v>13.74891</v>
      </c>
      <c r="V335" s="27">
        <v>32</v>
      </c>
      <c r="W335" s="29">
        <v>39735.647002314814</v>
      </c>
    </row>
    <row r="336" spans="1:23" x14ac:dyDescent="0.2">
      <c r="A336" s="27" t="s">
        <v>59</v>
      </c>
      <c r="B336" s="27">
        <v>2.2190000000000001E-2</v>
      </c>
      <c r="C336" s="27">
        <v>26.50901</v>
      </c>
      <c r="D336" s="27">
        <v>14.436540000000001</v>
      </c>
      <c r="E336" s="27">
        <v>32.552439999999997</v>
      </c>
      <c r="F336" s="27">
        <v>9.0799999999999995E-3</v>
      </c>
      <c r="G336" s="27">
        <v>0.16108</v>
      </c>
      <c r="H336" s="27">
        <v>9.1270000000000004E-2</v>
      </c>
      <c r="I336" s="27">
        <v>2.8160000000000001E-2</v>
      </c>
      <c r="J336" s="27">
        <v>0.17358000000000001</v>
      </c>
      <c r="K336" s="27">
        <v>23.798819999999999</v>
      </c>
      <c r="L336" s="27">
        <v>0.72648000000000001</v>
      </c>
      <c r="M336" s="27">
        <v>98.508650000000003</v>
      </c>
      <c r="N336" s="27">
        <v>18176</v>
      </c>
      <c r="O336" s="27">
        <v>-104</v>
      </c>
      <c r="P336" s="27">
        <v>-72</v>
      </c>
      <c r="Q336" s="27" t="s">
        <v>24</v>
      </c>
      <c r="R336" s="27" t="s">
        <v>24</v>
      </c>
      <c r="S336" s="32" t="s">
        <v>374</v>
      </c>
      <c r="T336" s="27">
        <v>32032.89</v>
      </c>
      <c r="U336" s="27">
        <v>13.30782</v>
      </c>
      <c r="V336" s="27">
        <v>33</v>
      </c>
      <c r="W336" s="29">
        <v>39735.650104166663</v>
      </c>
    </row>
    <row r="337" spans="1:23" x14ac:dyDescent="0.2">
      <c r="A337" s="27" t="s">
        <v>61</v>
      </c>
      <c r="B337" s="27">
        <v>1.42E-3</v>
      </c>
      <c r="C337" s="27">
        <v>31.530429999999999</v>
      </c>
      <c r="D337" s="27">
        <v>2.3109999999999999E-2</v>
      </c>
      <c r="E337" s="27">
        <v>36.597079999999998</v>
      </c>
      <c r="F337" s="27">
        <v>4.4000000000000003E-3</v>
      </c>
      <c r="G337" s="27">
        <v>3.8699999999999998E-2</v>
      </c>
      <c r="H337" s="27">
        <v>5.1810000000000002E-2</v>
      </c>
      <c r="I337" s="27">
        <v>1.8769999999999998E-2</v>
      </c>
      <c r="J337" s="27">
        <v>0.22105</v>
      </c>
      <c r="K337" s="27">
        <v>27.961880000000001</v>
      </c>
      <c r="L337" s="27">
        <v>0.78315999999999997</v>
      </c>
      <c r="M337" s="27">
        <v>97.231830000000002</v>
      </c>
      <c r="N337" s="27">
        <v>18182.2</v>
      </c>
      <c r="O337" s="27">
        <v>-116.2</v>
      </c>
      <c r="P337" s="27">
        <v>-72</v>
      </c>
      <c r="Q337" s="27" t="s">
        <v>24</v>
      </c>
      <c r="R337" s="27" t="s">
        <v>24</v>
      </c>
      <c r="S337" s="32" t="s">
        <v>374</v>
      </c>
      <c r="T337" s="27">
        <v>32038.84</v>
      </c>
      <c r="U337" s="27">
        <v>13.64072</v>
      </c>
      <c r="V337" s="27">
        <v>34</v>
      </c>
      <c r="W337" s="29">
        <v>39735.653310185182</v>
      </c>
    </row>
    <row r="338" spans="1:23" x14ac:dyDescent="0.2">
      <c r="A338" s="27" t="s">
        <v>62</v>
      </c>
      <c r="B338" s="27">
        <v>1.111E-2</v>
      </c>
      <c r="C338" s="27">
        <v>30.452839999999998</v>
      </c>
      <c r="D338" s="27">
        <v>0.20962</v>
      </c>
      <c r="E338" s="27">
        <v>36.646729999999998</v>
      </c>
      <c r="F338" s="27">
        <v>6.8999999999999997E-4</v>
      </c>
      <c r="G338" s="27">
        <v>0.64068999999999998</v>
      </c>
      <c r="H338" s="27">
        <v>5.8590000000000003E-2</v>
      </c>
      <c r="I338" s="27">
        <v>0.11310000000000001</v>
      </c>
      <c r="J338" s="27">
        <v>0.23154</v>
      </c>
      <c r="K338" s="27">
        <v>28.007560000000002</v>
      </c>
      <c r="L338" s="27">
        <v>0.75914000000000004</v>
      </c>
      <c r="M338" s="27">
        <v>97.131609999999995</v>
      </c>
      <c r="N338" s="27">
        <v>18188.400000000001</v>
      </c>
      <c r="O338" s="27">
        <v>-128.4</v>
      </c>
      <c r="P338" s="27">
        <v>-72</v>
      </c>
      <c r="Q338" s="27" t="s">
        <v>24</v>
      </c>
      <c r="R338" s="27" t="s">
        <v>24</v>
      </c>
      <c r="S338" s="32" t="s">
        <v>374</v>
      </c>
      <c r="T338" s="27">
        <v>32044.79</v>
      </c>
      <c r="U338" s="27">
        <v>13.67944</v>
      </c>
      <c r="V338" s="27">
        <v>35</v>
      </c>
      <c r="W338" s="29">
        <v>39735.656331018516</v>
      </c>
    </row>
    <row r="339" spans="1:23" x14ac:dyDescent="0.2">
      <c r="A339" s="27" t="s">
        <v>63</v>
      </c>
      <c r="B339" s="27">
        <v>1.7180000000000001E-2</v>
      </c>
      <c r="C339" s="27">
        <v>31.46677</v>
      </c>
      <c r="D339" s="27">
        <v>8.0920000000000006E-2</v>
      </c>
      <c r="E339" s="27">
        <v>36.639789999999998</v>
      </c>
      <c r="F339" s="27">
        <v>5.0899999999999999E-3</v>
      </c>
      <c r="G339" s="27">
        <v>2.809E-2</v>
      </c>
      <c r="H339" s="27">
        <v>3.8550000000000001E-2</v>
      </c>
      <c r="I339" s="27">
        <v>2.776E-2</v>
      </c>
      <c r="J339" s="27">
        <v>0.21149999999999999</v>
      </c>
      <c r="K339" s="27">
        <v>28.205459999999999</v>
      </c>
      <c r="L339" s="27">
        <v>0.75380000000000003</v>
      </c>
      <c r="M339" s="27">
        <v>97.474909999999994</v>
      </c>
      <c r="N339" s="27">
        <v>18194.599999999999</v>
      </c>
      <c r="O339" s="27">
        <v>-140.6</v>
      </c>
      <c r="P339" s="27">
        <v>-72</v>
      </c>
      <c r="Q339" s="27" t="s">
        <v>24</v>
      </c>
      <c r="R339" s="27" t="s">
        <v>24</v>
      </c>
      <c r="S339" s="32" t="s">
        <v>374</v>
      </c>
      <c r="T339" s="27">
        <v>32050.75</v>
      </c>
      <c r="U339" s="27">
        <v>13.68895</v>
      </c>
      <c r="V339" s="27">
        <v>36</v>
      </c>
      <c r="W339" s="29">
        <v>39735.65934027778</v>
      </c>
    </row>
    <row r="340" spans="1:23" x14ac:dyDescent="0.2">
      <c r="A340" s="27" t="s">
        <v>64</v>
      </c>
      <c r="B340" s="27">
        <v>8.0300000000000007E-3</v>
      </c>
      <c r="C340" s="27">
        <v>31.359839999999998</v>
      </c>
      <c r="D340" s="27">
        <v>2.0899999999999998E-3</v>
      </c>
      <c r="E340" s="27">
        <v>36.671750000000003</v>
      </c>
      <c r="F340" s="27">
        <v>2.5500000000000002E-3</v>
      </c>
      <c r="G340" s="27">
        <v>7.1599999999999997E-3</v>
      </c>
      <c r="H340" s="27">
        <v>7.3130000000000001E-2</v>
      </c>
      <c r="I340" s="27">
        <v>2.733E-2</v>
      </c>
      <c r="J340" s="27">
        <v>0.25224999999999997</v>
      </c>
      <c r="K340" s="27">
        <v>28.234089999999998</v>
      </c>
      <c r="L340" s="27">
        <v>0.75790999999999997</v>
      </c>
      <c r="M340" s="27">
        <v>97.396119999999996</v>
      </c>
      <c r="N340" s="27">
        <v>18200.8</v>
      </c>
      <c r="O340" s="27">
        <v>-152.80000000000001</v>
      </c>
      <c r="P340" s="27">
        <v>-72</v>
      </c>
      <c r="Q340" s="27" t="s">
        <v>24</v>
      </c>
      <c r="R340" s="27" t="s">
        <v>24</v>
      </c>
      <c r="S340" s="32" t="s">
        <v>374</v>
      </c>
      <c r="T340" s="27">
        <v>32056.71</v>
      </c>
      <c r="U340" s="27">
        <v>13.68951</v>
      </c>
      <c r="V340" s="27">
        <v>37</v>
      </c>
      <c r="W340" s="29">
        <v>39735.662326388891</v>
      </c>
    </row>
    <row r="341" spans="1:23" x14ac:dyDescent="0.2">
      <c r="A341" s="27" t="s">
        <v>375</v>
      </c>
      <c r="B341" s="27">
        <v>0</v>
      </c>
      <c r="C341" s="27">
        <v>31.29374</v>
      </c>
      <c r="D341" s="27">
        <v>2.7459999999999998E-2</v>
      </c>
      <c r="E341" s="27">
        <v>36.508130000000001</v>
      </c>
      <c r="F341" s="27">
        <v>0</v>
      </c>
      <c r="G341" s="27">
        <v>4.8410000000000002E-2</v>
      </c>
      <c r="H341" s="27">
        <v>6.547E-2</v>
      </c>
      <c r="I341" s="27">
        <v>8.1439999999999999E-2</v>
      </c>
      <c r="J341" s="27">
        <v>0.20054</v>
      </c>
      <c r="K341" s="27">
        <v>28.308299999999999</v>
      </c>
      <c r="L341" s="27">
        <v>0.72674000000000005</v>
      </c>
      <c r="M341" s="27">
        <v>97.260230000000007</v>
      </c>
      <c r="N341" s="27">
        <v>18207</v>
      </c>
      <c r="O341" s="27">
        <v>-165</v>
      </c>
      <c r="P341" s="27">
        <v>-72</v>
      </c>
      <c r="Q341" s="27" t="s">
        <v>24</v>
      </c>
      <c r="R341" s="27" t="s">
        <v>24</v>
      </c>
      <c r="S341" s="32" t="s">
        <v>374</v>
      </c>
      <c r="T341" s="27">
        <v>32062.68</v>
      </c>
      <c r="U341" s="27">
        <v>13.679029999999999</v>
      </c>
      <c r="V341" s="27">
        <v>38</v>
      </c>
      <c r="W341" s="29">
        <v>39735.665347222224</v>
      </c>
    </row>
    <row r="342" spans="1:23" x14ac:dyDescent="0.2">
      <c r="A342" s="27" t="s">
        <v>65</v>
      </c>
      <c r="B342" s="27">
        <v>2.869E-2</v>
      </c>
      <c r="C342" s="27">
        <v>10.00717</v>
      </c>
      <c r="D342" s="27">
        <v>54.652720000000002</v>
      </c>
      <c r="E342" s="27">
        <v>0.80110999999999999</v>
      </c>
      <c r="F342" s="27">
        <v>0</v>
      </c>
      <c r="G342" s="27">
        <v>2.5340000000000001E-2</v>
      </c>
      <c r="H342" s="27">
        <v>7.0379999999999998E-2</v>
      </c>
      <c r="I342" s="27">
        <v>1.2091499999999999</v>
      </c>
      <c r="J342" s="27">
        <v>9.5259999999999997E-2</v>
      </c>
      <c r="K342" s="27">
        <v>27.22738</v>
      </c>
      <c r="L342" s="27">
        <v>1.37269</v>
      </c>
      <c r="M342" s="27">
        <v>95.489879999999999</v>
      </c>
      <c r="N342" s="27">
        <v>18466</v>
      </c>
      <c r="O342" s="27">
        <v>-137</v>
      </c>
      <c r="P342" s="27">
        <v>-74</v>
      </c>
      <c r="Q342" s="27" t="s">
        <v>24</v>
      </c>
      <c r="R342" s="27" t="s">
        <v>24</v>
      </c>
      <c r="S342" s="32" t="s">
        <v>376</v>
      </c>
      <c r="T342" s="27">
        <v>32322.16</v>
      </c>
      <c r="U342" s="27">
        <v>13.52604</v>
      </c>
      <c r="V342" s="27">
        <v>39</v>
      </c>
      <c r="W342" s="29">
        <v>39735.668425925927</v>
      </c>
    </row>
    <row r="343" spans="1:23" x14ac:dyDescent="0.2">
      <c r="A343" s="27" t="s">
        <v>67</v>
      </c>
      <c r="B343" s="27">
        <v>2.4670000000000001E-2</v>
      </c>
      <c r="C343" s="27">
        <v>10.026149999999999</v>
      </c>
      <c r="D343" s="27">
        <v>55.231259999999999</v>
      </c>
      <c r="E343" s="27">
        <v>0.85911999999999999</v>
      </c>
      <c r="F343" s="27">
        <v>8.4600000000000005E-3</v>
      </c>
      <c r="G343" s="27">
        <v>1.132E-2</v>
      </c>
      <c r="H343" s="27">
        <v>6.2109999999999999E-2</v>
      </c>
      <c r="I343" s="27">
        <v>1.16828</v>
      </c>
      <c r="J343" s="27">
        <v>9.6460000000000004E-2</v>
      </c>
      <c r="K343" s="27">
        <v>26.95185</v>
      </c>
      <c r="L343" s="27">
        <v>1.41831</v>
      </c>
      <c r="M343" s="27">
        <v>95.858000000000004</v>
      </c>
      <c r="N343" s="27">
        <v>18470.7</v>
      </c>
      <c r="O343" s="27">
        <v>-152.30000000000001</v>
      </c>
      <c r="P343" s="27">
        <v>-74</v>
      </c>
      <c r="Q343" s="27" t="s">
        <v>24</v>
      </c>
      <c r="R343" s="27" t="s">
        <v>24</v>
      </c>
      <c r="S343" s="32" t="s">
        <v>376</v>
      </c>
      <c r="T343" s="27">
        <v>32326.53</v>
      </c>
      <c r="U343" s="27">
        <v>13.53809</v>
      </c>
      <c r="V343" s="27">
        <v>40</v>
      </c>
      <c r="W343" s="29">
        <v>39735.671631944446</v>
      </c>
    </row>
    <row r="344" spans="1:23" x14ac:dyDescent="0.2">
      <c r="A344" s="27" t="s">
        <v>68</v>
      </c>
      <c r="B344" s="27">
        <v>1.856E-2</v>
      </c>
      <c r="C344" s="27">
        <v>10.095280000000001</v>
      </c>
      <c r="D344" s="27">
        <v>55.107999999999997</v>
      </c>
      <c r="E344" s="27">
        <v>0.90471999999999997</v>
      </c>
      <c r="F344" s="27">
        <v>5.9500000000000004E-3</v>
      </c>
      <c r="G344" s="27">
        <v>3.2329999999999998E-2</v>
      </c>
      <c r="H344" s="27">
        <v>7.9339999999999994E-2</v>
      </c>
      <c r="I344" s="27">
        <v>1.2347600000000001</v>
      </c>
      <c r="J344" s="27">
        <v>8.9010000000000006E-2</v>
      </c>
      <c r="K344" s="27">
        <v>27.18871</v>
      </c>
      <c r="L344" s="27">
        <v>1.3817299999999999</v>
      </c>
      <c r="M344" s="27">
        <v>96.138390000000001</v>
      </c>
      <c r="N344" s="27">
        <v>18475.3</v>
      </c>
      <c r="O344" s="27">
        <v>-167.7</v>
      </c>
      <c r="P344" s="27">
        <v>-74</v>
      </c>
      <c r="Q344" s="27" t="s">
        <v>24</v>
      </c>
      <c r="R344" s="27" t="s">
        <v>24</v>
      </c>
      <c r="S344" s="32" t="s">
        <v>376</v>
      </c>
      <c r="T344" s="27">
        <v>32330.91</v>
      </c>
      <c r="U344" s="27">
        <v>13.596769999999999</v>
      </c>
      <c r="V344" s="27">
        <v>41</v>
      </c>
      <c r="W344" s="29">
        <v>39735.674641203703</v>
      </c>
    </row>
    <row r="345" spans="1:23" x14ac:dyDescent="0.2">
      <c r="A345" s="27" t="s">
        <v>69</v>
      </c>
      <c r="B345" s="27">
        <v>2.7999999999999998E-4</v>
      </c>
      <c r="C345" s="27">
        <v>10.012359999999999</v>
      </c>
      <c r="D345" s="27">
        <v>56.523119999999999</v>
      </c>
      <c r="E345" s="27">
        <v>0.85751999999999995</v>
      </c>
      <c r="F345" s="27">
        <v>0</v>
      </c>
      <c r="G345" s="27">
        <v>6.0429999999999998E-2</v>
      </c>
      <c r="H345" s="27">
        <v>7.3830000000000007E-2</v>
      </c>
      <c r="I345" s="27">
        <v>1.4065399999999999</v>
      </c>
      <c r="J345" s="27">
        <v>6.7970000000000003E-2</v>
      </c>
      <c r="K345" s="27">
        <v>26.61111</v>
      </c>
      <c r="L345" s="27">
        <v>1.34924</v>
      </c>
      <c r="M345" s="27">
        <v>96.962400000000002</v>
      </c>
      <c r="N345" s="27">
        <v>18480</v>
      </c>
      <c r="O345" s="27">
        <v>-183</v>
      </c>
      <c r="P345" s="27">
        <v>-74</v>
      </c>
      <c r="Q345" s="27" t="s">
        <v>24</v>
      </c>
      <c r="R345" s="27" t="s">
        <v>24</v>
      </c>
      <c r="S345" s="32" t="s">
        <v>376</v>
      </c>
      <c r="T345" s="27">
        <v>32335.3</v>
      </c>
      <c r="U345" s="27">
        <v>13.62758</v>
      </c>
      <c r="V345" s="27">
        <v>42</v>
      </c>
      <c r="W345" s="29">
        <v>39735.67765046296</v>
      </c>
    </row>
    <row r="346" spans="1:23" x14ac:dyDescent="0.2">
      <c r="A346" s="27" t="s">
        <v>73</v>
      </c>
      <c r="B346" s="27">
        <v>3.2390000000000002E-2</v>
      </c>
      <c r="C346" s="27">
        <v>10.54748</v>
      </c>
      <c r="D346" s="27">
        <v>55.836779999999997</v>
      </c>
      <c r="E346" s="27">
        <v>0.84907999999999995</v>
      </c>
      <c r="F346" s="27">
        <v>5.0200000000000002E-3</v>
      </c>
      <c r="G346" s="27">
        <v>3.3890000000000003E-2</v>
      </c>
      <c r="H346" s="27">
        <v>0.20630999999999999</v>
      </c>
      <c r="I346" s="27">
        <v>1.6184700000000001</v>
      </c>
      <c r="J346" s="27">
        <v>0.11253000000000001</v>
      </c>
      <c r="K346" s="27">
        <v>25.83718</v>
      </c>
      <c r="L346" s="27">
        <v>1.29155</v>
      </c>
      <c r="M346" s="27">
        <v>96.370670000000004</v>
      </c>
      <c r="N346" s="27">
        <v>18524</v>
      </c>
      <c r="O346" s="27">
        <v>-268</v>
      </c>
      <c r="P346" s="27">
        <v>-72</v>
      </c>
      <c r="Q346" s="27" t="s">
        <v>24</v>
      </c>
      <c r="R346" s="27" t="s">
        <v>24</v>
      </c>
      <c r="S346" s="32" t="s">
        <v>377</v>
      </c>
      <c r="T346" s="27">
        <v>32377.87</v>
      </c>
      <c r="U346" s="27">
        <v>13.496829999999999</v>
      </c>
      <c r="V346" s="27">
        <v>43</v>
      </c>
      <c r="W346" s="29">
        <v>39735.680717592593</v>
      </c>
    </row>
    <row r="347" spans="1:23" x14ac:dyDescent="0.2">
      <c r="A347" s="27" t="s">
        <v>75</v>
      </c>
      <c r="B347" s="27">
        <v>6.2100000000000002E-3</v>
      </c>
      <c r="C347" s="27">
        <v>10.352959999999999</v>
      </c>
      <c r="D347" s="27">
        <v>55.143549999999998</v>
      </c>
      <c r="E347" s="27">
        <v>0.85260000000000002</v>
      </c>
      <c r="F347" s="27">
        <v>5.4799999999999996E-3</v>
      </c>
      <c r="G347" s="27">
        <v>3.0210000000000001E-2</v>
      </c>
      <c r="H347" s="27">
        <v>9.7119999999999998E-2</v>
      </c>
      <c r="I347" s="27">
        <v>1.49891</v>
      </c>
      <c r="J347" s="27">
        <v>0.12501999999999999</v>
      </c>
      <c r="K347" s="27">
        <v>26.637589999999999</v>
      </c>
      <c r="L347" s="27">
        <v>1.3183499999999999</v>
      </c>
      <c r="M347" s="27">
        <v>96.068010000000001</v>
      </c>
      <c r="N347" s="27">
        <v>18520</v>
      </c>
      <c r="O347" s="27">
        <v>-279.7</v>
      </c>
      <c r="P347" s="27">
        <v>-72</v>
      </c>
      <c r="Q347" s="27" t="s">
        <v>24</v>
      </c>
      <c r="R347" s="27" t="s">
        <v>24</v>
      </c>
      <c r="S347" s="32" t="s">
        <v>377</v>
      </c>
      <c r="T347" s="27">
        <v>32373.69</v>
      </c>
      <c r="U347" s="27">
        <v>13.544420000000001</v>
      </c>
      <c r="V347" s="27">
        <v>44</v>
      </c>
      <c r="W347" s="29">
        <v>39735.683946759258</v>
      </c>
    </row>
    <row r="348" spans="1:23" x14ac:dyDescent="0.2">
      <c r="A348" s="27" t="s">
        <v>76</v>
      </c>
      <c r="B348" s="27">
        <v>2.6599999999999999E-2</v>
      </c>
      <c r="C348" s="27">
        <v>10.20609</v>
      </c>
      <c r="D348" s="27">
        <v>54.98057</v>
      </c>
      <c r="E348" s="27">
        <v>1.0171300000000001</v>
      </c>
      <c r="F348" s="27">
        <v>0</v>
      </c>
      <c r="G348" s="27">
        <v>5.4629999999999998E-2</v>
      </c>
      <c r="H348" s="27">
        <v>8.0250000000000002E-2</v>
      </c>
      <c r="I348" s="27">
        <v>1.4891700000000001</v>
      </c>
      <c r="J348" s="27">
        <v>8.831E-2</v>
      </c>
      <c r="K348" s="27">
        <v>25.985469999999999</v>
      </c>
      <c r="L348" s="27">
        <v>1.3293299999999999</v>
      </c>
      <c r="M348" s="27">
        <v>95.257549999999995</v>
      </c>
      <c r="N348" s="27">
        <v>18516</v>
      </c>
      <c r="O348" s="27">
        <v>-291.3</v>
      </c>
      <c r="P348" s="27">
        <v>-72</v>
      </c>
      <c r="Q348" s="27" t="s">
        <v>24</v>
      </c>
      <c r="R348" s="27" t="s">
        <v>24</v>
      </c>
      <c r="S348" s="32" t="s">
        <v>377</v>
      </c>
      <c r="T348" s="27">
        <v>32369.52</v>
      </c>
      <c r="U348" s="27">
        <v>13.38035</v>
      </c>
      <c r="V348" s="27">
        <v>45</v>
      </c>
      <c r="W348" s="29">
        <v>39735.686956018515</v>
      </c>
    </row>
    <row r="349" spans="1:23" x14ac:dyDescent="0.2">
      <c r="A349" s="27" t="s">
        <v>77</v>
      </c>
      <c r="B349" s="27">
        <v>1.5740000000000001E-2</v>
      </c>
      <c r="C349" s="27">
        <v>10.61642</v>
      </c>
      <c r="D349" s="27">
        <v>55.645000000000003</v>
      </c>
      <c r="E349" s="27">
        <v>0.95445999999999998</v>
      </c>
      <c r="F349" s="27">
        <v>2.3000000000000001E-4</v>
      </c>
      <c r="G349" s="27">
        <v>9.0690000000000007E-2</v>
      </c>
      <c r="H349" s="27">
        <v>0.1041</v>
      </c>
      <c r="I349" s="27">
        <v>1.59921</v>
      </c>
      <c r="J349" s="27">
        <v>0.11681999999999999</v>
      </c>
      <c r="K349" s="27">
        <v>26.39311</v>
      </c>
      <c r="L349" s="27">
        <v>1.34084</v>
      </c>
      <c r="M349" s="27">
        <v>96.876570000000001</v>
      </c>
      <c r="N349" s="27">
        <v>18512</v>
      </c>
      <c r="O349" s="27">
        <v>-303</v>
      </c>
      <c r="P349" s="27">
        <v>-72</v>
      </c>
      <c r="Q349" s="27" t="s">
        <v>24</v>
      </c>
      <c r="R349" s="27" t="s">
        <v>24</v>
      </c>
      <c r="S349" s="32" t="s">
        <v>377</v>
      </c>
      <c r="T349" s="27">
        <v>32365.35</v>
      </c>
      <c r="U349" s="27">
        <v>13.61632</v>
      </c>
      <c r="V349" s="27">
        <v>46</v>
      </c>
      <c r="W349" s="29">
        <v>39735.689965277779</v>
      </c>
    </row>
    <row r="350" spans="1:23" x14ac:dyDescent="0.2">
      <c r="A350" s="27" t="s">
        <v>81</v>
      </c>
      <c r="B350" s="27">
        <v>3.5861800000000001</v>
      </c>
      <c r="C350" s="27">
        <v>0.24698999999999999</v>
      </c>
      <c r="D350" s="27">
        <v>29.50892</v>
      </c>
      <c r="E350" s="27">
        <v>50.129899999999999</v>
      </c>
      <c r="F350" s="27">
        <v>0.15218000000000001</v>
      </c>
      <c r="G350" s="27">
        <v>12.995200000000001</v>
      </c>
      <c r="H350" s="27">
        <v>5.5599999999999998E-3</v>
      </c>
      <c r="I350" s="27">
        <v>2.0310000000000002E-2</v>
      </c>
      <c r="J350" s="27">
        <v>9.9399999999999992E-3</v>
      </c>
      <c r="K350" s="27">
        <v>0.83155000000000001</v>
      </c>
      <c r="L350" s="27">
        <v>2.4629999999999999E-2</v>
      </c>
      <c r="M350" s="27">
        <v>97.511359999999996</v>
      </c>
      <c r="N350" s="27">
        <v>18773</v>
      </c>
      <c r="O350" s="27">
        <v>-303</v>
      </c>
      <c r="P350" s="27">
        <v>-73</v>
      </c>
      <c r="Q350" s="27" t="s">
        <v>24</v>
      </c>
      <c r="R350" s="27" t="s">
        <v>24</v>
      </c>
      <c r="S350" s="32" t="s">
        <v>378</v>
      </c>
      <c r="T350" s="27">
        <v>32626.32</v>
      </c>
      <c r="U350" s="27">
        <v>11.326090000000001</v>
      </c>
      <c r="V350" s="27">
        <v>47</v>
      </c>
      <c r="W350" s="29">
        <v>39735.693067129629</v>
      </c>
    </row>
    <row r="351" spans="1:23" x14ac:dyDescent="0.2">
      <c r="A351" s="27" t="s">
        <v>83</v>
      </c>
      <c r="B351" s="27">
        <v>3.4563700000000002</v>
      </c>
      <c r="C351" s="27">
        <v>6.3659600000000003</v>
      </c>
      <c r="D351" s="27">
        <v>21.933389999999999</v>
      </c>
      <c r="E351" s="27">
        <v>49.176850000000002</v>
      </c>
      <c r="F351" s="27">
        <v>0.17518</v>
      </c>
      <c r="G351" s="27">
        <v>8.9937500000000004</v>
      </c>
      <c r="H351" s="27">
        <v>8.2299999999999998E-2</v>
      </c>
      <c r="I351" s="27">
        <v>2.1729999999999999E-2</v>
      </c>
      <c r="J351" s="27">
        <v>4.3369999999999999E-2</v>
      </c>
      <c r="K351" s="27">
        <v>6.5159000000000002</v>
      </c>
      <c r="L351" s="27">
        <v>0.16386999999999999</v>
      </c>
      <c r="M351" s="27">
        <v>96.928669999999997</v>
      </c>
      <c r="N351" s="27">
        <v>18778.8</v>
      </c>
      <c r="O351" s="27">
        <v>-310</v>
      </c>
      <c r="P351" s="27">
        <v>-73</v>
      </c>
      <c r="Q351" s="27" t="s">
        <v>24</v>
      </c>
      <c r="R351" s="27" t="s">
        <v>24</v>
      </c>
      <c r="S351" s="32" t="s">
        <v>378</v>
      </c>
      <c r="T351" s="27">
        <v>32631.97</v>
      </c>
      <c r="U351" s="27">
        <v>11.68412</v>
      </c>
      <c r="V351" s="27">
        <v>48</v>
      </c>
      <c r="W351" s="29">
        <v>39735.69630787037</v>
      </c>
    </row>
    <row r="352" spans="1:23" x14ac:dyDescent="0.2">
      <c r="A352" s="27" t="s">
        <v>84</v>
      </c>
      <c r="B352" s="27">
        <v>5.5941900000000002</v>
      </c>
      <c r="C352" s="27">
        <v>2.4709999999999999E-2</v>
      </c>
      <c r="D352" s="27">
        <v>26.882210000000001</v>
      </c>
      <c r="E352" s="27">
        <v>55.148150000000001</v>
      </c>
      <c r="F352" s="27">
        <v>0.30348000000000003</v>
      </c>
      <c r="G352" s="27">
        <v>9.4358400000000007</v>
      </c>
      <c r="H352" s="27">
        <v>1.214E-2</v>
      </c>
      <c r="I352" s="27">
        <v>1.0319999999999999E-2</v>
      </c>
      <c r="J352" s="27">
        <v>7.4799999999999997E-3</v>
      </c>
      <c r="K352" s="27">
        <v>0.63939999999999997</v>
      </c>
      <c r="L352" s="27">
        <v>2.164E-2</v>
      </c>
      <c r="M352" s="27">
        <v>98.079560000000001</v>
      </c>
      <c r="N352" s="27">
        <v>18784.5</v>
      </c>
      <c r="O352" s="27">
        <v>-317</v>
      </c>
      <c r="P352" s="27">
        <v>-73</v>
      </c>
      <c r="Q352" s="27" t="s">
        <v>24</v>
      </c>
      <c r="R352" s="27" t="s">
        <v>24</v>
      </c>
      <c r="S352" s="32" t="s">
        <v>378</v>
      </c>
      <c r="T352" s="27">
        <v>32637.62</v>
      </c>
      <c r="U352" s="27">
        <v>11.16244</v>
      </c>
      <c r="V352" s="27">
        <v>49</v>
      </c>
      <c r="W352" s="29">
        <v>39735.699317129627</v>
      </c>
    </row>
    <row r="353" spans="1:23" x14ac:dyDescent="0.2">
      <c r="A353" s="27" t="s">
        <v>85</v>
      </c>
      <c r="B353" s="27">
        <v>5.3265099999999999</v>
      </c>
      <c r="C353" s="27">
        <v>1.1902299999999999</v>
      </c>
      <c r="D353" s="27">
        <v>24.863350000000001</v>
      </c>
      <c r="E353" s="27">
        <v>54.660559999999997</v>
      </c>
      <c r="F353" s="27">
        <v>0.29915999999999998</v>
      </c>
      <c r="G353" s="27">
        <v>10.794230000000001</v>
      </c>
      <c r="H353" s="27">
        <v>3.6920000000000001E-2</v>
      </c>
      <c r="I353" s="27">
        <v>1.9970000000000002E-2</v>
      </c>
      <c r="J353" s="27">
        <v>9.0299999999999998E-3</v>
      </c>
      <c r="K353" s="27">
        <v>1.4819199999999999</v>
      </c>
      <c r="L353" s="27">
        <v>6.45E-3</v>
      </c>
      <c r="M353" s="27">
        <v>98.688329999999993</v>
      </c>
      <c r="N353" s="27">
        <v>18790.3</v>
      </c>
      <c r="O353" s="27">
        <v>-324</v>
      </c>
      <c r="P353" s="27">
        <v>-73</v>
      </c>
      <c r="Q353" s="27" t="s">
        <v>24</v>
      </c>
      <c r="R353" s="27" t="s">
        <v>24</v>
      </c>
      <c r="S353" s="32" t="s">
        <v>378</v>
      </c>
      <c r="T353" s="27">
        <v>32643.279999999999</v>
      </c>
      <c r="U353" s="27">
        <v>11.40114</v>
      </c>
      <c r="V353" s="27">
        <v>50</v>
      </c>
      <c r="W353" s="29">
        <v>39735.702337962961</v>
      </c>
    </row>
    <row r="354" spans="1:23" x14ac:dyDescent="0.2">
      <c r="A354" s="27" t="s">
        <v>86</v>
      </c>
      <c r="B354" s="27">
        <v>0.92493000000000003</v>
      </c>
      <c r="C354" s="27">
        <v>9.8546399999999998</v>
      </c>
      <c r="D354" s="27">
        <v>5.0096100000000003</v>
      </c>
      <c r="E354" s="27">
        <v>51.766249999999999</v>
      </c>
      <c r="F354" s="27">
        <v>4.1480000000000003E-2</v>
      </c>
      <c r="G354" s="27">
        <v>21.342089999999999</v>
      </c>
      <c r="H354" s="27">
        <v>0.23752999999999999</v>
      </c>
      <c r="I354" s="27">
        <v>2.648E-2</v>
      </c>
      <c r="J354" s="27">
        <v>8.8260000000000005E-2</v>
      </c>
      <c r="K354" s="27">
        <v>8.4940200000000008</v>
      </c>
      <c r="L354" s="27">
        <v>8.1210000000000004E-2</v>
      </c>
      <c r="M354" s="27">
        <v>97.866500000000002</v>
      </c>
      <c r="N354" s="27">
        <v>18796</v>
      </c>
      <c r="O354" s="27">
        <v>-331</v>
      </c>
      <c r="P354" s="27">
        <v>-73</v>
      </c>
      <c r="Q354" s="27" t="s">
        <v>24</v>
      </c>
      <c r="R354" s="27" t="s">
        <v>24</v>
      </c>
      <c r="S354" s="32" t="s">
        <v>378</v>
      </c>
      <c r="T354" s="27">
        <v>32648.93</v>
      </c>
      <c r="U354" s="27">
        <v>12.7418</v>
      </c>
      <c r="V354" s="27">
        <v>51</v>
      </c>
      <c r="W354" s="29">
        <v>39735.705347222225</v>
      </c>
    </row>
    <row r="355" spans="1:23" x14ac:dyDescent="0.2">
      <c r="A355" s="27" t="s">
        <v>87</v>
      </c>
      <c r="B355" s="27">
        <v>0</v>
      </c>
      <c r="C355" s="27">
        <v>32.57141</v>
      </c>
      <c r="D355" s="27">
        <v>0</v>
      </c>
      <c r="E355" s="27">
        <v>36.960619999999999</v>
      </c>
      <c r="F355" s="27">
        <v>0</v>
      </c>
      <c r="G355" s="27">
        <v>9.554E-2</v>
      </c>
      <c r="H355" s="27">
        <v>0.20311000000000001</v>
      </c>
      <c r="I355" s="27">
        <v>4.3630000000000002E-2</v>
      </c>
      <c r="J355" s="27">
        <v>0.23851</v>
      </c>
      <c r="K355" s="27">
        <v>26.540990000000001</v>
      </c>
      <c r="L355" s="27">
        <v>0.69432000000000005</v>
      </c>
      <c r="M355" s="27">
        <v>97.348129999999998</v>
      </c>
      <c r="N355" s="27">
        <v>18555</v>
      </c>
      <c r="O355" s="27">
        <v>128</v>
      </c>
      <c r="P355" s="27">
        <v>-73</v>
      </c>
      <c r="Q355" s="27" t="s">
        <v>24</v>
      </c>
      <c r="R355" s="27" t="s">
        <v>24</v>
      </c>
      <c r="S355" s="32" t="s">
        <v>379</v>
      </c>
      <c r="T355" s="27">
        <v>32417.39</v>
      </c>
      <c r="U355" s="27">
        <v>13.49286</v>
      </c>
      <c r="V355" s="27">
        <v>52</v>
      </c>
      <c r="W355" s="29">
        <v>39735.708460648151</v>
      </c>
    </row>
    <row r="356" spans="1:23" x14ac:dyDescent="0.2">
      <c r="A356" s="27" t="s">
        <v>89</v>
      </c>
      <c r="B356" s="27">
        <v>1.482E-2</v>
      </c>
      <c r="C356" s="27">
        <v>32.345120000000001</v>
      </c>
      <c r="D356" s="27">
        <v>0</v>
      </c>
      <c r="E356" s="27">
        <v>36.970579999999998</v>
      </c>
      <c r="F356" s="27">
        <v>3.48E-3</v>
      </c>
      <c r="G356" s="27">
        <v>8.1640000000000004E-2</v>
      </c>
      <c r="H356" s="27">
        <v>0.15701000000000001</v>
      </c>
      <c r="I356" s="27">
        <v>3.3149999999999999E-2</v>
      </c>
      <c r="J356" s="27">
        <v>0.21418999999999999</v>
      </c>
      <c r="K356" s="27">
        <v>26.530480000000001</v>
      </c>
      <c r="L356" s="27">
        <v>0.69177999999999995</v>
      </c>
      <c r="M356" s="27">
        <v>97.042259999999999</v>
      </c>
      <c r="N356" s="27">
        <v>18540.8</v>
      </c>
      <c r="O356" s="27">
        <v>133.80000000000001</v>
      </c>
      <c r="P356" s="27">
        <v>-73</v>
      </c>
      <c r="Q356" s="27" t="s">
        <v>24</v>
      </c>
      <c r="R356" s="27" t="s">
        <v>24</v>
      </c>
      <c r="S356" s="32" t="s">
        <v>379</v>
      </c>
      <c r="T356" s="27">
        <v>32403.3</v>
      </c>
      <c r="U356" s="27">
        <v>13.453189999999999</v>
      </c>
      <c r="V356" s="27">
        <v>53</v>
      </c>
      <c r="W356" s="29">
        <v>39735.711655092593</v>
      </c>
    </row>
    <row r="357" spans="1:23" x14ac:dyDescent="0.2">
      <c r="A357" s="27" t="s">
        <v>90</v>
      </c>
      <c r="B357" s="27">
        <v>9.9299999999999996E-3</v>
      </c>
      <c r="C357" s="27">
        <v>32.569110000000002</v>
      </c>
      <c r="D357" s="27">
        <v>0</v>
      </c>
      <c r="E357" s="27">
        <v>37.024259999999998</v>
      </c>
      <c r="F357" s="27">
        <v>0</v>
      </c>
      <c r="G357" s="27">
        <v>8.1570000000000004E-2</v>
      </c>
      <c r="H357" s="27">
        <v>0.13729</v>
      </c>
      <c r="I357" s="27">
        <v>3.3689999999999998E-2</v>
      </c>
      <c r="J357" s="27">
        <v>0.24489</v>
      </c>
      <c r="K357" s="27">
        <v>26.87107</v>
      </c>
      <c r="L357" s="27">
        <v>0.70282999999999995</v>
      </c>
      <c r="M357" s="27">
        <v>97.674639999999997</v>
      </c>
      <c r="N357" s="27">
        <v>18526.5</v>
      </c>
      <c r="O357" s="27">
        <v>139.5</v>
      </c>
      <c r="P357" s="27">
        <v>-73</v>
      </c>
      <c r="Q357" s="27" t="s">
        <v>24</v>
      </c>
      <c r="R357" s="27" t="s">
        <v>24</v>
      </c>
      <c r="S357" s="32" t="s">
        <v>379</v>
      </c>
      <c r="T357" s="27">
        <v>32389.22</v>
      </c>
      <c r="U357" s="27">
        <v>13.56019</v>
      </c>
      <c r="V357" s="27">
        <v>54</v>
      </c>
      <c r="W357" s="29">
        <v>39735.714641203704</v>
      </c>
    </row>
    <row r="358" spans="1:23" x14ac:dyDescent="0.2">
      <c r="A358" s="27" t="s">
        <v>91</v>
      </c>
      <c r="B358" s="27">
        <v>1.031E-2</v>
      </c>
      <c r="C358" s="27">
        <v>32.290300000000002</v>
      </c>
      <c r="D358" s="27">
        <v>0</v>
      </c>
      <c r="E358" s="27">
        <v>37.042029999999997</v>
      </c>
      <c r="F358" s="27">
        <v>0</v>
      </c>
      <c r="G358" s="27">
        <v>8.6029999999999995E-2</v>
      </c>
      <c r="H358" s="27">
        <v>0.12378</v>
      </c>
      <c r="I358" s="27">
        <v>4.4850000000000001E-2</v>
      </c>
      <c r="J358" s="27">
        <v>0.19736000000000001</v>
      </c>
      <c r="K358" s="27">
        <v>26.810130000000001</v>
      </c>
      <c r="L358" s="27">
        <v>0.67869999999999997</v>
      </c>
      <c r="M358" s="27">
        <v>97.28349</v>
      </c>
      <c r="N358" s="27">
        <v>18512.3</v>
      </c>
      <c r="O358" s="27">
        <v>145.30000000000001</v>
      </c>
      <c r="P358" s="27">
        <v>-73</v>
      </c>
      <c r="Q358" s="27" t="s">
        <v>24</v>
      </c>
      <c r="R358" s="27" t="s">
        <v>24</v>
      </c>
      <c r="S358" s="32" t="s">
        <v>379</v>
      </c>
      <c r="T358" s="27">
        <v>32375.14</v>
      </c>
      <c r="U358" s="27">
        <v>13.506460000000001</v>
      </c>
      <c r="V358" s="27">
        <v>55</v>
      </c>
      <c r="W358" s="29">
        <v>39735.717662037037</v>
      </c>
    </row>
    <row r="359" spans="1:23" x14ac:dyDescent="0.2">
      <c r="A359" s="27" t="s">
        <v>380</v>
      </c>
      <c r="B359" s="27">
        <v>0</v>
      </c>
      <c r="C359" s="27">
        <v>32.555050000000001</v>
      </c>
      <c r="D359" s="27">
        <v>0</v>
      </c>
      <c r="E359" s="27">
        <v>36.859639999999999</v>
      </c>
      <c r="F359" s="27">
        <v>3.2499999999999999E-3</v>
      </c>
      <c r="G359" s="27">
        <v>7.5380000000000003E-2</v>
      </c>
      <c r="H359" s="27">
        <v>0.19239999999999999</v>
      </c>
      <c r="I359" s="27">
        <v>3.6990000000000002E-2</v>
      </c>
      <c r="J359" s="27">
        <v>0.22949</v>
      </c>
      <c r="K359" s="27">
        <v>26.909120000000001</v>
      </c>
      <c r="L359" s="27">
        <v>0.69172</v>
      </c>
      <c r="M359" s="27">
        <v>97.553020000000004</v>
      </c>
      <c r="N359" s="27">
        <v>18498</v>
      </c>
      <c r="O359" s="27">
        <v>151</v>
      </c>
      <c r="P359" s="27">
        <v>-73</v>
      </c>
      <c r="Q359" s="27" t="s">
        <v>24</v>
      </c>
      <c r="R359" s="27" t="s">
        <v>24</v>
      </c>
      <c r="S359" s="32" t="s">
        <v>379</v>
      </c>
      <c r="T359" s="27">
        <v>32361.06</v>
      </c>
      <c r="U359" s="27">
        <v>13.55397</v>
      </c>
      <c r="V359" s="27">
        <v>56</v>
      </c>
      <c r="W359" s="29">
        <v>39735.720671296294</v>
      </c>
    </row>
    <row r="360" spans="1:23" x14ac:dyDescent="0.2">
      <c r="A360" s="27" t="s">
        <v>92</v>
      </c>
      <c r="B360" s="27">
        <v>4.90341</v>
      </c>
      <c r="C360" s="27">
        <v>2.9819999999999999E-2</v>
      </c>
      <c r="D360" s="27">
        <v>27.732990000000001</v>
      </c>
      <c r="E360" s="27">
        <v>52.992620000000002</v>
      </c>
      <c r="F360" s="27">
        <v>0.21018000000000001</v>
      </c>
      <c r="G360" s="27">
        <v>10.980409999999999</v>
      </c>
      <c r="H360" s="27">
        <v>1.4670000000000001E-2</v>
      </c>
      <c r="I360" s="27">
        <v>6.1599999999999997E-3</v>
      </c>
      <c r="J360" s="27">
        <v>0</v>
      </c>
      <c r="K360" s="27">
        <v>0.78720999999999997</v>
      </c>
      <c r="L360" s="27">
        <v>0</v>
      </c>
      <c r="M360" s="27">
        <v>97.65746</v>
      </c>
      <c r="N360" s="27">
        <v>18175</v>
      </c>
      <c r="O360" s="27">
        <v>14</v>
      </c>
      <c r="P360" s="27">
        <v>-74</v>
      </c>
      <c r="Q360" s="27" t="s">
        <v>24</v>
      </c>
      <c r="R360" s="27" t="s">
        <v>24</v>
      </c>
      <c r="S360" s="32" t="s">
        <v>381</v>
      </c>
      <c r="T360" s="27">
        <v>32034.55</v>
      </c>
      <c r="U360" s="27">
        <v>11.211919999999999</v>
      </c>
      <c r="V360" s="27">
        <v>57</v>
      </c>
      <c r="W360" s="29">
        <v>39735.72378472222</v>
      </c>
    </row>
    <row r="361" spans="1:23" x14ac:dyDescent="0.2">
      <c r="A361" s="27" t="s">
        <v>94</v>
      </c>
      <c r="B361" s="27">
        <v>2.1541600000000001</v>
      </c>
      <c r="C361" s="27">
        <v>9.8124500000000001</v>
      </c>
      <c r="D361" s="27">
        <v>11.723380000000001</v>
      </c>
      <c r="E361" s="27">
        <v>52.840980000000002</v>
      </c>
      <c r="F361" s="27">
        <v>7.4209999999999998E-2</v>
      </c>
      <c r="G361" s="27">
        <v>18.684370000000001</v>
      </c>
      <c r="H361" s="27">
        <v>0.10349</v>
      </c>
      <c r="I361" s="27">
        <v>8.863E-2</v>
      </c>
      <c r="J361" s="27">
        <v>2.9649999999999999E-2</v>
      </c>
      <c r="K361" s="27">
        <v>3.718</v>
      </c>
      <c r="L361" s="27">
        <v>0.10525</v>
      </c>
      <c r="M361" s="27">
        <v>99.334590000000006</v>
      </c>
      <c r="N361" s="27">
        <v>18171</v>
      </c>
      <c r="O361" s="27">
        <v>21.7</v>
      </c>
      <c r="P361" s="27">
        <v>-74</v>
      </c>
      <c r="Q361" s="27" t="s">
        <v>24</v>
      </c>
      <c r="R361" s="27" t="s">
        <v>24</v>
      </c>
      <c r="S361" s="32" t="s">
        <v>381</v>
      </c>
      <c r="T361" s="27">
        <v>32030.74</v>
      </c>
      <c r="U361" s="27">
        <v>12.19182</v>
      </c>
      <c r="V361" s="27">
        <v>58</v>
      </c>
      <c r="W361" s="29">
        <v>39735.727013888885</v>
      </c>
    </row>
    <row r="362" spans="1:23" x14ac:dyDescent="0.2">
      <c r="A362" s="27" t="s">
        <v>95</v>
      </c>
      <c r="B362" s="27">
        <v>0.24734999999999999</v>
      </c>
      <c r="C362" s="27">
        <v>13.590730000000001</v>
      </c>
      <c r="D362" s="27">
        <v>2.3109700000000002</v>
      </c>
      <c r="E362" s="27">
        <v>51.217030000000001</v>
      </c>
      <c r="F362" s="27">
        <v>9.8300000000000002E-3</v>
      </c>
      <c r="G362" s="27">
        <v>22.97993</v>
      </c>
      <c r="H362" s="27">
        <v>0.15806999999999999</v>
      </c>
      <c r="I362" s="27">
        <v>2.3300000000000001E-2</v>
      </c>
      <c r="J362" s="27">
        <v>0.12570999999999999</v>
      </c>
      <c r="K362" s="27">
        <v>6.75868</v>
      </c>
      <c r="L362" s="27">
        <v>9.0980000000000005E-2</v>
      </c>
      <c r="M362" s="27">
        <v>97.512569999999997</v>
      </c>
      <c r="N362" s="27">
        <v>18167</v>
      </c>
      <c r="O362" s="27">
        <v>29.3</v>
      </c>
      <c r="P362" s="27">
        <v>-74</v>
      </c>
      <c r="Q362" s="27" t="s">
        <v>24</v>
      </c>
      <c r="R362" s="27" t="s">
        <v>24</v>
      </c>
      <c r="S362" s="32" t="s">
        <v>381</v>
      </c>
      <c r="T362" s="27">
        <v>32026.93</v>
      </c>
      <c r="U362" s="27">
        <v>12.595940000000001</v>
      </c>
      <c r="V362" s="27">
        <v>59</v>
      </c>
      <c r="W362" s="29">
        <v>39735.730034722219</v>
      </c>
    </row>
    <row r="363" spans="1:23" x14ac:dyDescent="0.2">
      <c r="A363" s="27" t="s">
        <v>96</v>
      </c>
      <c r="B363" s="27">
        <v>0.30180000000000001</v>
      </c>
      <c r="C363" s="27">
        <v>11.63627</v>
      </c>
      <c r="D363" s="27">
        <v>3.3640099999999999</v>
      </c>
      <c r="E363" s="27">
        <v>50.686169999999997</v>
      </c>
      <c r="F363" s="27">
        <v>6.3800000000000003E-3</v>
      </c>
      <c r="G363" s="27">
        <v>22.982970000000002</v>
      </c>
      <c r="H363" s="27">
        <v>9.9839999999999998E-2</v>
      </c>
      <c r="I363" s="27">
        <v>2.7060000000000001E-2</v>
      </c>
      <c r="J363" s="27">
        <v>0.12905</v>
      </c>
      <c r="K363" s="27">
        <v>8.5358099999999997</v>
      </c>
      <c r="L363" s="27">
        <v>0.10018000000000001</v>
      </c>
      <c r="M363" s="27">
        <v>97.869529999999997</v>
      </c>
      <c r="N363" s="27">
        <v>18163</v>
      </c>
      <c r="O363" s="27">
        <v>37</v>
      </c>
      <c r="P363" s="27">
        <v>-74</v>
      </c>
      <c r="Q363" s="27" t="s">
        <v>24</v>
      </c>
      <c r="R363" s="27" t="s">
        <v>24</v>
      </c>
      <c r="S363" s="32" t="s">
        <v>381</v>
      </c>
      <c r="T363" s="27">
        <v>32023.13</v>
      </c>
      <c r="U363" s="27">
        <v>12.837540000000001</v>
      </c>
      <c r="V363" s="27">
        <v>60</v>
      </c>
      <c r="W363" s="29">
        <v>39735.733055555553</v>
      </c>
    </row>
    <row r="364" spans="1:23" x14ac:dyDescent="0.2">
      <c r="A364" s="27" t="s">
        <v>97</v>
      </c>
      <c r="B364" s="27">
        <v>8.26E-3</v>
      </c>
      <c r="C364" s="27">
        <v>43.534840000000003</v>
      </c>
      <c r="D364" s="27">
        <v>1.396E-2</v>
      </c>
      <c r="E364" s="27">
        <v>40.509059999999998</v>
      </c>
      <c r="F364" s="27">
        <v>0</v>
      </c>
      <c r="G364" s="27">
        <v>0.18284</v>
      </c>
      <c r="H364" s="27">
        <v>6.7150000000000001E-2</v>
      </c>
      <c r="I364" s="27">
        <v>7.5649999999999995E-2</v>
      </c>
      <c r="J364" s="27">
        <v>0.26307999999999998</v>
      </c>
      <c r="K364" s="27">
        <v>16.221530000000001</v>
      </c>
      <c r="L364" s="27">
        <v>1.9550000000000001E-2</v>
      </c>
      <c r="M364" s="27">
        <v>100.8959</v>
      </c>
      <c r="N364" s="27">
        <v>9005</v>
      </c>
      <c r="O364" s="27">
        <v>25176</v>
      </c>
      <c r="P364" s="27">
        <v>-107</v>
      </c>
      <c r="Q364" s="27" t="s">
        <v>24</v>
      </c>
      <c r="R364" s="27" t="s">
        <v>24</v>
      </c>
      <c r="S364" s="32" t="s">
        <v>382</v>
      </c>
      <c r="T364" s="27">
        <v>34575.17</v>
      </c>
      <c r="U364" s="27">
        <v>12.59473</v>
      </c>
      <c r="V364" s="27">
        <v>61</v>
      </c>
      <c r="W364" s="29">
        <v>39735.736145833333</v>
      </c>
    </row>
    <row r="365" spans="1:23" x14ac:dyDescent="0.2">
      <c r="A365" s="27" t="s">
        <v>99</v>
      </c>
      <c r="B365" s="27">
        <v>6.28E-3</v>
      </c>
      <c r="C365" s="27">
        <v>42.837530000000001</v>
      </c>
      <c r="D365" s="27">
        <v>5.7119999999999997E-2</v>
      </c>
      <c r="E365" s="27">
        <v>40.022410000000001</v>
      </c>
      <c r="F365" s="27">
        <v>0</v>
      </c>
      <c r="G365" s="27">
        <v>0.25744</v>
      </c>
      <c r="H365" s="27">
        <v>0.1196</v>
      </c>
      <c r="I365" s="27">
        <v>0.12569</v>
      </c>
      <c r="J365" s="27">
        <v>0.27939999999999998</v>
      </c>
      <c r="K365" s="27">
        <v>16.587389999999999</v>
      </c>
      <c r="L365" s="27">
        <v>0</v>
      </c>
      <c r="M365" s="27">
        <v>100.2928</v>
      </c>
      <c r="N365" s="27">
        <v>8987.5</v>
      </c>
      <c r="O365" s="27">
        <v>25178.799999999999</v>
      </c>
      <c r="P365" s="27">
        <v>-107</v>
      </c>
      <c r="Q365" s="27" t="s">
        <v>24</v>
      </c>
      <c r="R365" s="27" t="s">
        <v>24</v>
      </c>
      <c r="S365" s="32" t="s">
        <v>382</v>
      </c>
      <c r="T365" s="27">
        <v>34565.67</v>
      </c>
      <c r="U365" s="27">
        <v>12.57851</v>
      </c>
      <c r="V365" s="27">
        <v>62</v>
      </c>
      <c r="W365" s="29">
        <v>39735.739421296297</v>
      </c>
    </row>
    <row r="366" spans="1:23" x14ac:dyDescent="0.2">
      <c r="A366" s="27" t="s">
        <v>100</v>
      </c>
      <c r="B366" s="27">
        <v>2.8800000000000002E-3</v>
      </c>
      <c r="C366" s="27">
        <v>43.542189999999998</v>
      </c>
      <c r="D366" s="27">
        <v>2.9829999999999999E-2</v>
      </c>
      <c r="E366" s="27">
        <v>40.007350000000002</v>
      </c>
      <c r="F366" s="27">
        <v>0</v>
      </c>
      <c r="G366" s="27">
        <v>0.30823</v>
      </c>
      <c r="H366" s="27">
        <v>4.9070000000000003E-2</v>
      </c>
      <c r="I366" s="27">
        <v>8.1299999999999997E-2</v>
      </c>
      <c r="J366" s="27">
        <v>0.28227999999999998</v>
      </c>
      <c r="K366" s="27">
        <v>16.259</v>
      </c>
      <c r="L366" s="27">
        <v>7.5199999999999998E-3</v>
      </c>
      <c r="M366" s="27">
        <v>100.5697</v>
      </c>
      <c r="N366" s="27">
        <v>8970</v>
      </c>
      <c r="O366" s="27">
        <v>25181.5</v>
      </c>
      <c r="P366" s="27">
        <v>-107</v>
      </c>
      <c r="Q366" s="27" t="s">
        <v>24</v>
      </c>
      <c r="R366" s="27" t="s">
        <v>24</v>
      </c>
      <c r="S366" s="32" t="s">
        <v>382</v>
      </c>
      <c r="T366" s="27">
        <v>34556.18</v>
      </c>
      <c r="U366" s="27">
        <v>12.5677</v>
      </c>
      <c r="V366" s="27">
        <v>63</v>
      </c>
      <c r="W366" s="29">
        <v>39735.742430555554</v>
      </c>
    </row>
    <row r="367" spans="1:23" x14ac:dyDescent="0.2">
      <c r="A367" s="27" t="s">
        <v>101</v>
      </c>
      <c r="B367" s="27">
        <v>5.4000000000000001E-4</v>
      </c>
      <c r="C367" s="27">
        <v>43.143000000000001</v>
      </c>
      <c r="D367" s="27">
        <v>6.5040000000000001E-2</v>
      </c>
      <c r="E367" s="27">
        <v>40.272379999999998</v>
      </c>
      <c r="F367" s="27">
        <v>4.6999999999999999E-4</v>
      </c>
      <c r="G367" s="27">
        <v>0.25919999999999999</v>
      </c>
      <c r="H367" s="27">
        <v>5.0340000000000003E-2</v>
      </c>
      <c r="I367" s="27">
        <v>7.4450000000000002E-2</v>
      </c>
      <c r="J367" s="27">
        <v>0.24940000000000001</v>
      </c>
      <c r="K367" s="27">
        <v>17.183900000000001</v>
      </c>
      <c r="L367" s="27">
        <v>7.1399999999999996E-3</v>
      </c>
      <c r="M367" s="27">
        <v>101.30589999999999</v>
      </c>
      <c r="N367" s="27">
        <v>8952.5</v>
      </c>
      <c r="O367" s="27">
        <v>25184.3</v>
      </c>
      <c r="P367" s="27">
        <v>-107</v>
      </c>
      <c r="Q367" s="27" t="s">
        <v>24</v>
      </c>
      <c r="R367" s="27" t="s">
        <v>24</v>
      </c>
      <c r="S367" s="32" t="s">
        <v>382</v>
      </c>
      <c r="T367" s="27">
        <v>34546.69</v>
      </c>
      <c r="U367" s="27">
        <v>12.74921</v>
      </c>
      <c r="V367" s="27">
        <v>64</v>
      </c>
      <c r="W367" s="29">
        <v>39735.745451388888</v>
      </c>
    </row>
    <row r="368" spans="1:23" x14ac:dyDescent="0.2">
      <c r="A368" s="27" t="s">
        <v>102</v>
      </c>
      <c r="B368" s="27">
        <v>0.12509000000000001</v>
      </c>
      <c r="C368" s="27">
        <v>42.111310000000003</v>
      </c>
      <c r="D368" s="27">
        <v>0.69472999999999996</v>
      </c>
      <c r="E368" s="27">
        <v>38.914850000000001</v>
      </c>
      <c r="F368" s="27">
        <v>0</v>
      </c>
      <c r="G368" s="27">
        <v>0.22572999999999999</v>
      </c>
      <c r="H368" s="27">
        <v>7.7710000000000001E-2</v>
      </c>
      <c r="I368" s="27">
        <v>0.81950999999999996</v>
      </c>
      <c r="J368" s="27">
        <v>0.24618000000000001</v>
      </c>
      <c r="K368" s="27">
        <v>17.620889999999999</v>
      </c>
      <c r="L368" s="27">
        <v>1.0000000000000001E-5</v>
      </c>
      <c r="M368" s="27">
        <v>100.836</v>
      </c>
      <c r="N368" s="27">
        <v>8935</v>
      </c>
      <c r="O368" s="27">
        <v>25187</v>
      </c>
      <c r="P368" s="27">
        <v>-107</v>
      </c>
      <c r="Q368" s="27" t="s">
        <v>24</v>
      </c>
      <c r="R368" s="27" t="s">
        <v>24</v>
      </c>
      <c r="S368" s="32" t="s">
        <v>382</v>
      </c>
      <c r="T368" s="27">
        <v>34537.199999999997</v>
      </c>
      <c r="U368" s="27">
        <v>12.807840000000001</v>
      </c>
      <c r="V368" s="27">
        <v>65</v>
      </c>
      <c r="W368" s="29">
        <v>39735.748460648145</v>
      </c>
    </row>
    <row r="369" spans="1:23" x14ac:dyDescent="0.2">
      <c r="A369" s="27" t="s">
        <v>103</v>
      </c>
      <c r="B369" s="27">
        <v>0</v>
      </c>
      <c r="C369" s="27">
        <v>44.2059</v>
      </c>
      <c r="D369" s="27">
        <v>3.6510000000000001E-2</v>
      </c>
      <c r="E369" s="27">
        <v>39.900390000000002</v>
      </c>
      <c r="F369" s="27">
        <v>5.1999999999999998E-3</v>
      </c>
      <c r="G369" s="27">
        <v>0.26879999999999998</v>
      </c>
      <c r="H369" s="27">
        <v>3.7760000000000002E-2</v>
      </c>
      <c r="I369" s="27">
        <v>8.3309999999999995E-2</v>
      </c>
      <c r="J369" s="27">
        <v>0.29737000000000002</v>
      </c>
      <c r="K369" s="27">
        <v>16.395479999999999</v>
      </c>
      <c r="L369" s="27">
        <v>2.445E-2</v>
      </c>
      <c r="M369" s="27">
        <v>101.2552</v>
      </c>
      <c r="N369" s="27">
        <v>8205</v>
      </c>
      <c r="O369" s="27">
        <v>25120</v>
      </c>
      <c r="P369" s="27">
        <v>-105</v>
      </c>
      <c r="Q369" s="27" t="s">
        <v>24</v>
      </c>
      <c r="R369" s="27" t="s">
        <v>24</v>
      </c>
      <c r="S369" s="32" t="s">
        <v>383</v>
      </c>
      <c r="T369" s="27">
        <v>34009</v>
      </c>
      <c r="U369" s="27">
        <v>12.65859</v>
      </c>
      <c r="V369" s="27">
        <v>66</v>
      </c>
      <c r="W369" s="29">
        <v>39735.751550925925</v>
      </c>
    </row>
    <row r="370" spans="1:23" x14ac:dyDescent="0.2">
      <c r="A370" s="27" t="s">
        <v>105</v>
      </c>
      <c r="B370" s="27">
        <v>1.9179999999999999E-2</v>
      </c>
      <c r="C370" s="27">
        <v>43.994289999999999</v>
      </c>
      <c r="D370" s="27">
        <v>9.5820000000000002E-2</v>
      </c>
      <c r="E370" s="27">
        <v>39.845260000000003</v>
      </c>
      <c r="F370" s="27">
        <v>6.62E-3</v>
      </c>
      <c r="G370" s="27">
        <v>0.31407000000000002</v>
      </c>
      <c r="H370" s="27">
        <v>0.11946</v>
      </c>
      <c r="I370" s="27">
        <v>0.22719</v>
      </c>
      <c r="J370" s="27">
        <v>0.25147000000000003</v>
      </c>
      <c r="K370" s="27">
        <v>16.015219999999999</v>
      </c>
      <c r="L370" s="27">
        <v>2.4830000000000001E-2</v>
      </c>
      <c r="M370" s="27">
        <v>100.9134</v>
      </c>
      <c r="N370" s="27">
        <v>8224.2999999999993</v>
      </c>
      <c r="O370" s="27">
        <v>25120</v>
      </c>
      <c r="P370" s="27">
        <v>-105</v>
      </c>
      <c r="Q370" s="27" t="s">
        <v>24</v>
      </c>
      <c r="R370" s="27" t="s">
        <v>24</v>
      </c>
      <c r="S370" s="32" t="s">
        <v>383</v>
      </c>
      <c r="T370" s="27">
        <v>34021.54</v>
      </c>
      <c r="U370" s="27">
        <v>12.59493</v>
      </c>
      <c r="V370" s="27">
        <v>67</v>
      </c>
      <c r="W370" s="29">
        <v>39735.754756944443</v>
      </c>
    </row>
    <row r="371" spans="1:23" x14ac:dyDescent="0.2">
      <c r="A371" s="27" t="s">
        <v>106</v>
      </c>
      <c r="B371" s="27">
        <v>0</v>
      </c>
      <c r="C371" s="27">
        <v>43.355550000000001</v>
      </c>
      <c r="D371" s="27">
        <v>3.7010000000000001E-2</v>
      </c>
      <c r="E371" s="27">
        <v>40.270510000000002</v>
      </c>
      <c r="F371" s="27">
        <v>0</v>
      </c>
      <c r="G371" s="27">
        <v>0.32514999999999999</v>
      </c>
      <c r="H371" s="27">
        <v>3.6490000000000002E-2</v>
      </c>
      <c r="I371" s="27">
        <v>0.11552</v>
      </c>
      <c r="J371" s="27">
        <v>0.27853</v>
      </c>
      <c r="K371" s="27">
        <v>16.137039999999999</v>
      </c>
      <c r="L371" s="27">
        <v>0</v>
      </c>
      <c r="M371" s="27">
        <v>100.5558</v>
      </c>
      <c r="N371" s="27">
        <v>8243.7000000000007</v>
      </c>
      <c r="O371" s="27">
        <v>25120</v>
      </c>
      <c r="P371" s="27">
        <v>-105</v>
      </c>
      <c r="Q371" s="27" t="s">
        <v>24</v>
      </c>
      <c r="R371" s="27" t="s">
        <v>24</v>
      </c>
      <c r="S371" s="32" t="s">
        <v>383</v>
      </c>
      <c r="T371" s="27">
        <v>34034.089999999997</v>
      </c>
      <c r="U371" s="27">
        <v>12.55789</v>
      </c>
      <c r="V371" s="27">
        <v>68</v>
      </c>
      <c r="W371" s="29">
        <v>39735.757743055554</v>
      </c>
    </row>
    <row r="372" spans="1:23" x14ac:dyDescent="0.2">
      <c r="A372" s="27" t="s">
        <v>107</v>
      </c>
      <c r="B372" s="27">
        <v>8.5199999999999998E-3</v>
      </c>
      <c r="C372" s="27">
        <v>43.5137</v>
      </c>
      <c r="D372" s="27">
        <v>5.8020000000000002E-2</v>
      </c>
      <c r="E372" s="27">
        <v>40.675449999999998</v>
      </c>
      <c r="F372" s="27">
        <v>1.0000000000000001E-5</v>
      </c>
      <c r="G372" s="27">
        <v>0.30013000000000001</v>
      </c>
      <c r="H372" s="27">
        <v>2.7300000000000001E-2</v>
      </c>
      <c r="I372" s="27">
        <v>0.10636</v>
      </c>
      <c r="J372" s="27">
        <v>0.25181999999999999</v>
      </c>
      <c r="K372" s="27">
        <v>15.78506</v>
      </c>
      <c r="L372" s="27">
        <v>2.1080000000000002E-2</v>
      </c>
      <c r="M372" s="27">
        <v>100.7475</v>
      </c>
      <c r="N372" s="27">
        <v>8263</v>
      </c>
      <c r="O372" s="27">
        <v>25120</v>
      </c>
      <c r="P372" s="27">
        <v>-105</v>
      </c>
      <c r="Q372" s="27" t="s">
        <v>24</v>
      </c>
      <c r="R372" s="27" t="s">
        <v>24</v>
      </c>
      <c r="S372" s="32" t="s">
        <v>383</v>
      </c>
      <c r="T372" s="27">
        <v>34046.639999999999</v>
      </c>
      <c r="U372" s="27">
        <v>12.53659</v>
      </c>
      <c r="V372" s="27">
        <v>69</v>
      </c>
      <c r="W372" s="29">
        <v>39735.760752314818</v>
      </c>
    </row>
    <row r="373" spans="1:23" x14ac:dyDescent="0.2">
      <c r="A373" s="27" t="s">
        <v>108</v>
      </c>
      <c r="B373" s="27">
        <v>1.554E-2</v>
      </c>
      <c r="C373" s="27">
        <v>43.466180000000001</v>
      </c>
      <c r="D373" s="27">
        <v>0.10221</v>
      </c>
      <c r="E373" s="27">
        <v>40.267960000000002</v>
      </c>
      <c r="F373" s="27">
        <v>2.3600000000000001E-3</v>
      </c>
      <c r="G373" s="27">
        <v>0.20247000000000001</v>
      </c>
      <c r="H373" s="27">
        <v>6.3500000000000001E-2</v>
      </c>
      <c r="I373" s="27">
        <v>8.8139999999999996E-2</v>
      </c>
      <c r="J373" s="27">
        <v>0.25729000000000002</v>
      </c>
      <c r="K373" s="27">
        <v>16.480360000000001</v>
      </c>
      <c r="L373" s="27">
        <v>0</v>
      </c>
      <c r="M373" s="27">
        <v>100.946</v>
      </c>
      <c r="N373" s="27">
        <v>8053</v>
      </c>
      <c r="O373" s="27">
        <v>25096</v>
      </c>
      <c r="P373" s="27">
        <v>-105</v>
      </c>
      <c r="Q373" s="27" t="s">
        <v>24</v>
      </c>
      <c r="R373" s="27" t="s">
        <v>24</v>
      </c>
      <c r="S373" s="32" t="s">
        <v>384</v>
      </c>
      <c r="T373" s="27">
        <v>33892.300000000003</v>
      </c>
      <c r="U373" s="27">
        <v>12.624079999999999</v>
      </c>
      <c r="V373" s="27">
        <v>70</v>
      </c>
      <c r="W373" s="29">
        <v>39735.763842592591</v>
      </c>
    </row>
    <row r="374" spans="1:23" x14ac:dyDescent="0.2">
      <c r="A374" s="27" t="s">
        <v>110</v>
      </c>
      <c r="B374" s="27">
        <v>1.2619999999999999E-2</v>
      </c>
      <c r="C374" s="27">
        <v>39.00855</v>
      </c>
      <c r="D374" s="27">
        <v>1.2087000000000001</v>
      </c>
      <c r="E374" s="27">
        <v>40.726190000000003</v>
      </c>
      <c r="F374" s="27">
        <v>0</v>
      </c>
      <c r="G374" s="27">
        <v>1.6981299999999999</v>
      </c>
      <c r="H374" s="27">
        <v>0.22145000000000001</v>
      </c>
      <c r="I374" s="27">
        <v>0.27495000000000003</v>
      </c>
      <c r="J374" s="27">
        <v>0.29368</v>
      </c>
      <c r="K374" s="27">
        <v>15.568239999999999</v>
      </c>
      <c r="L374" s="27">
        <v>4.8900000000000002E-3</v>
      </c>
      <c r="M374" s="27">
        <v>99.017399999999995</v>
      </c>
      <c r="N374" s="27">
        <v>8042</v>
      </c>
      <c r="O374" s="27">
        <v>25094</v>
      </c>
      <c r="P374" s="27">
        <v>-105</v>
      </c>
      <c r="Q374" s="27" t="s">
        <v>24</v>
      </c>
      <c r="R374" s="27" t="s">
        <v>24</v>
      </c>
      <c r="S374" s="32" t="s">
        <v>384</v>
      </c>
      <c r="T374" s="27">
        <v>33883.67</v>
      </c>
      <c r="U374" s="27">
        <v>12.448639999999999</v>
      </c>
      <c r="V374" s="27">
        <v>71</v>
      </c>
      <c r="W374" s="29">
        <v>39735.767048611109</v>
      </c>
    </row>
    <row r="375" spans="1:23" x14ac:dyDescent="0.2">
      <c r="A375" s="27" t="s">
        <v>111</v>
      </c>
      <c r="B375" s="27">
        <v>5.6899999999999997E-3</v>
      </c>
      <c r="C375" s="27">
        <v>43.524970000000003</v>
      </c>
      <c r="D375" s="27">
        <v>2.2100000000000002E-2</v>
      </c>
      <c r="E375" s="27">
        <v>39.953139999999998</v>
      </c>
      <c r="F375" s="27">
        <v>4.4900000000000001E-3</v>
      </c>
      <c r="G375" s="27">
        <v>0.23119999999999999</v>
      </c>
      <c r="H375" s="27">
        <v>6.3009999999999997E-2</v>
      </c>
      <c r="I375" s="27">
        <v>9.5350000000000004E-2</v>
      </c>
      <c r="J375" s="27">
        <v>0.28176000000000001</v>
      </c>
      <c r="K375" s="27">
        <v>16.851030000000002</v>
      </c>
      <c r="L375" s="27">
        <v>3.0100000000000001E-3</v>
      </c>
      <c r="M375" s="27">
        <v>101.03579999999999</v>
      </c>
      <c r="N375" s="27">
        <v>8031</v>
      </c>
      <c r="O375" s="27">
        <v>25092</v>
      </c>
      <c r="P375" s="27">
        <v>-105</v>
      </c>
      <c r="Q375" s="27" t="s">
        <v>24</v>
      </c>
      <c r="R375" s="27" t="s">
        <v>24</v>
      </c>
      <c r="S375" s="32" t="s">
        <v>384</v>
      </c>
      <c r="T375" s="27">
        <v>33875.040000000001</v>
      </c>
      <c r="U375" s="27">
        <v>12.6852</v>
      </c>
      <c r="V375" s="27">
        <v>72</v>
      </c>
      <c r="W375" s="29">
        <v>39735.770057870373</v>
      </c>
    </row>
    <row r="376" spans="1:23" x14ac:dyDescent="0.2">
      <c r="A376" s="27" t="s">
        <v>112</v>
      </c>
      <c r="B376" s="27">
        <v>1.508E-2</v>
      </c>
      <c r="C376" s="27">
        <v>18.512799999999999</v>
      </c>
      <c r="D376" s="27">
        <v>3.72777</v>
      </c>
      <c r="E376" s="27">
        <v>51.858429999999998</v>
      </c>
      <c r="F376" s="27">
        <v>0</v>
      </c>
      <c r="G376" s="27">
        <v>17.61599</v>
      </c>
      <c r="H376" s="27">
        <v>1.0326</v>
      </c>
      <c r="I376" s="27">
        <v>1.31806</v>
      </c>
      <c r="J376" s="27">
        <v>0.24573999999999999</v>
      </c>
      <c r="K376" s="27">
        <v>6.46183</v>
      </c>
      <c r="L376" s="27">
        <v>7.5000000000000002E-4</v>
      </c>
      <c r="M376" s="27">
        <v>100.7891</v>
      </c>
      <c r="N376" s="27">
        <v>8020</v>
      </c>
      <c r="O376" s="27">
        <v>25090</v>
      </c>
      <c r="P376" s="27">
        <v>-105</v>
      </c>
      <c r="Q376" s="27" t="s">
        <v>24</v>
      </c>
      <c r="R376" s="27" t="s">
        <v>24</v>
      </c>
      <c r="S376" s="32" t="s">
        <v>384</v>
      </c>
      <c r="T376" s="27">
        <v>33866.400000000001</v>
      </c>
      <c r="U376" s="27">
        <v>12.73981</v>
      </c>
      <c r="V376" s="27">
        <v>73</v>
      </c>
      <c r="W376" s="29">
        <v>39735.773055555554</v>
      </c>
    </row>
    <row r="377" spans="1:23" x14ac:dyDescent="0.2">
      <c r="A377" s="27" t="s">
        <v>113</v>
      </c>
      <c r="B377" s="27">
        <v>1.363E-2</v>
      </c>
      <c r="C377" s="27">
        <v>23.279890000000002</v>
      </c>
      <c r="D377" s="27">
        <v>2.8983599999999998</v>
      </c>
      <c r="E377" s="27">
        <v>53.316800000000001</v>
      </c>
      <c r="F377" s="27">
        <v>0</v>
      </c>
      <c r="G377" s="27">
        <v>10.41854</v>
      </c>
      <c r="H377" s="27">
        <v>0.71731</v>
      </c>
      <c r="I377" s="27">
        <v>0.93906000000000001</v>
      </c>
      <c r="J377" s="27">
        <v>0.28037000000000001</v>
      </c>
      <c r="K377" s="27">
        <v>9.4809000000000001</v>
      </c>
      <c r="L377" s="27">
        <v>0</v>
      </c>
      <c r="M377" s="27">
        <v>101.3449</v>
      </c>
      <c r="N377" s="27">
        <v>8009</v>
      </c>
      <c r="O377" s="27">
        <v>25088</v>
      </c>
      <c r="P377" s="27">
        <v>-105</v>
      </c>
      <c r="Q377" s="27" t="s">
        <v>24</v>
      </c>
      <c r="R377" s="27" t="s">
        <v>24</v>
      </c>
      <c r="S377" s="32" t="s">
        <v>384</v>
      </c>
      <c r="T377" s="27">
        <v>33857.769999999997</v>
      </c>
      <c r="U377" s="27">
        <v>12.65967</v>
      </c>
      <c r="V377" s="27">
        <v>74</v>
      </c>
      <c r="W377" s="29">
        <v>39735.776064814818</v>
      </c>
    </row>
    <row r="378" spans="1:23" x14ac:dyDescent="0.2">
      <c r="A378" s="27" t="s">
        <v>114</v>
      </c>
      <c r="B378" s="27">
        <v>1.014E-2</v>
      </c>
      <c r="C378" s="27">
        <v>43.277090000000001</v>
      </c>
      <c r="D378" s="27">
        <v>4.1599999999999998E-2</v>
      </c>
      <c r="E378" s="27">
        <v>39.900289999999998</v>
      </c>
      <c r="F378" s="27">
        <v>7.1000000000000002E-4</v>
      </c>
      <c r="G378" s="27">
        <v>0.23721999999999999</v>
      </c>
      <c r="H378" s="27">
        <v>5.1720000000000002E-2</v>
      </c>
      <c r="I378" s="27">
        <v>5.9420000000000001E-2</v>
      </c>
      <c r="J378" s="27">
        <v>0.28938000000000003</v>
      </c>
      <c r="K378" s="27">
        <v>16.59196</v>
      </c>
      <c r="L378" s="27">
        <v>3.6940000000000001E-2</v>
      </c>
      <c r="M378" s="27">
        <v>100.4965</v>
      </c>
      <c r="N378" s="27">
        <v>7405</v>
      </c>
      <c r="O378" s="27">
        <v>24756</v>
      </c>
      <c r="P378" s="27">
        <v>-105</v>
      </c>
      <c r="Q378" s="27" t="s">
        <v>24</v>
      </c>
      <c r="R378" s="27" t="s">
        <v>24</v>
      </c>
      <c r="S378" s="32" t="s">
        <v>385</v>
      </c>
      <c r="T378" s="27">
        <v>33215.199999999997</v>
      </c>
      <c r="U378" s="27">
        <v>12.60059</v>
      </c>
      <c r="V378" s="27">
        <v>75</v>
      </c>
      <c r="W378" s="29">
        <v>39735.77915509259</v>
      </c>
    </row>
    <row r="379" spans="1:23" x14ac:dyDescent="0.2">
      <c r="A379" s="27" t="s">
        <v>116</v>
      </c>
      <c r="B379" s="27">
        <v>1.1800000000000001E-3</v>
      </c>
      <c r="C379" s="27">
        <v>43.696280000000002</v>
      </c>
      <c r="D379" s="27">
        <v>9.7229999999999997E-2</v>
      </c>
      <c r="E379" s="27">
        <v>39.821170000000002</v>
      </c>
      <c r="F379" s="27">
        <v>0</v>
      </c>
      <c r="G379" s="27">
        <v>0.27914</v>
      </c>
      <c r="H379" s="27">
        <v>7.2580000000000006E-2</v>
      </c>
      <c r="I379" s="27">
        <v>0.13320000000000001</v>
      </c>
      <c r="J379" s="27">
        <v>0.28449000000000002</v>
      </c>
      <c r="K379" s="27">
        <v>16.373650000000001</v>
      </c>
      <c r="L379" s="27">
        <v>2.2620000000000001E-2</v>
      </c>
      <c r="M379" s="27">
        <v>100.78149999999999</v>
      </c>
      <c r="N379" s="27">
        <v>7384.5</v>
      </c>
      <c r="O379" s="27">
        <v>24758.5</v>
      </c>
      <c r="P379" s="27">
        <v>-105</v>
      </c>
      <c r="Q379" s="27" t="s">
        <v>24</v>
      </c>
      <c r="R379" s="27" t="s">
        <v>24</v>
      </c>
      <c r="S379" s="32" t="s">
        <v>385</v>
      </c>
      <c r="T379" s="27">
        <v>33204.01</v>
      </c>
      <c r="U379" s="27">
        <v>12.612310000000001</v>
      </c>
      <c r="V379" s="27">
        <v>76</v>
      </c>
      <c r="W379" s="29">
        <v>39735.782337962963</v>
      </c>
    </row>
    <row r="380" spans="1:23" x14ac:dyDescent="0.2">
      <c r="A380" s="27" t="s">
        <v>117</v>
      </c>
      <c r="B380" s="27">
        <v>7.4000000000000003E-3</v>
      </c>
      <c r="C380" s="27">
        <v>43.62529</v>
      </c>
      <c r="D380" s="27">
        <v>0.14646000000000001</v>
      </c>
      <c r="E380" s="27">
        <v>39.71208</v>
      </c>
      <c r="F380" s="27">
        <v>0</v>
      </c>
      <c r="G380" s="27">
        <v>0.21858</v>
      </c>
      <c r="H380" s="27">
        <v>0.15245</v>
      </c>
      <c r="I380" s="27">
        <v>0.30830000000000002</v>
      </c>
      <c r="J380" s="27">
        <v>0.26417000000000002</v>
      </c>
      <c r="K380" s="27">
        <v>16.40767</v>
      </c>
      <c r="L380" s="27">
        <v>3.4680000000000002E-2</v>
      </c>
      <c r="M380" s="27">
        <v>100.8771</v>
      </c>
      <c r="N380" s="27">
        <v>7364</v>
      </c>
      <c r="O380" s="27">
        <v>24761</v>
      </c>
      <c r="P380" s="27">
        <v>-105</v>
      </c>
      <c r="Q380" s="27" t="s">
        <v>24</v>
      </c>
      <c r="R380" s="27" t="s">
        <v>24</v>
      </c>
      <c r="S380" s="32" t="s">
        <v>385</v>
      </c>
      <c r="T380" s="27">
        <v>33192.83</v>
      </c>
      <c r="U380" s="27">
        <v>12.64132</v>
      </c>
      <c r="V380" s="27">
        <v>77</v>
      </c>
      <c r="W380" s="29">
        <v>39735.785358796296</v>
      </c>
    </row>
    <row r="381" spans="1:23" x14ac:dyDescent="0.2">
      <c r="A381" s="27" t="s">
        <v>118</v>
      </c>
      <c r="B381" s="27">
        <v>0</v>
      </c>
      <c r="C381" s="27">
        <v>43.955489999999998</v>
      </c>
      <c r="D381" s="27">
        <v>5.6219999999999999E-2</v>
      </c>
      <c r="E381" s="27">
        <v>39.967289999999998</v>
      </c>
      <c r="F381" s="27">
        <v>8.0599999999999995E-3</v>
      </c>
      <c r="G381" s="27">
        <v>0.22750999999999999</v>
      </c>
      <c r="H381" s="27">
        <v>7.2459999999999997E-2</v>
      </c>
      <c r="I381" s="27">
        <v>0.12573999999999999</v>
      </c>
      <c r="J381" s="27">
        <v>0.29099999999999998</v>
      </c>
      <c r="K381" s="27">
        <v>16.3398</v>
      </c>
      <c r="L381" s="27">
        <v>1.358E-2</v>
      </c>
      <c r="M381" s="27">
        <v>101.05710000000001</v>
      </c>
      <c r="N381" s="27">
        <v>7343.5</v>
      </c>
      <c r="O381" s="27">
        <v>24763.5</v>
      </c>
      <c r="P381" s="27">
        <v>-105</v>
      </c>
      <c r="Q381" s="27" t="s">
        <v>24</v>
      </c>
      <c r="R381" s="27" t="s">
        <v>24</v>
      </c>
      <c r="S381" s="32" t="s">
        <v>385</v>
      </c>
      <c r="T381" s="27">
        <v>33181.65</v>
      </c>
      <c r="U381" s="27">
        <v>12.63369</v>
      </c>
      <c r="V381" s="27">
        <v>78</v>
      </c>
      <c r="W381" s="29">
        <v>39735.788391203707</v>
      </c>
    </row>
    <row r="382" spans="1:23" x14ac:dyDescent="0.2">
      <c r="A382" s="27" t="s">
        <v>386</v>
      </c>
      <c r="B382" s="27">
        <v>0</v>
      </c>
      <c r="C382" s="27">
        <v>44.158900000000003</v>
      </c>
      <c r="D382" s="27">
        <v>3.2439999999999997E-2</v>
      </c>
      <c r="E382" s="27">
        <v>40.038220000000003</v>
      </c>
      <c r="F382" s="27">
        <v>2.6099999999999999E-3</v>
      </c>
      <c r="G382" s="27">
        <v>0.23882999999999999</v>
      </c>
      <c r="H382" s="27">
        <v>6.404E-2</v>
      </c>
      <c r="I382" s="27">
        <v>9.2149999999999996E-2</v>
      </c>
      <c r="J382" s="27">
        <v>0.27839000000000003</v>
      </c>
      <c r="K382" s="27">
        <v>16.359760000000001</v>
      </c>
      <c r="L382" s="27">
        <v>1.1310000000000001E-2</v>
      </c>
      <c r="M382" s="27">
        <v>101.2766</v>
      </c>
      <c r="N382" s="27">
        <v>7323</v>
      </c>
      <c r="O382" s="27">
        <v>24766</v>
      </c>
      <c r="P382" s="27">
        <v>-105</v>
      </c>
      <c r="Q382" s="27" t="s">
        <v>24</v>
      </c>
      <c r="R382" s="27" t="s">
        <v>24</v>
      </c>
      <c r="S382" s="32" t="s">
        <v>385</v>
      </c>
      <c r="T382" s="27">
        <v>33170.49</v>
      </c>
      <c r="U382" s="27">
        <v>12.654450000000001</v>
      </c>
      <c r="V382" s="27">
        <v>79</v>
      </c>
      <c r="W382" s="29">
        <v>39735.791400462964</v>
      </c>
    </row>
    <row r="383" spans="1:23" x14ac:dyDescent="0.2">
      <c r="A383" s="27" t="s">
        <v>119</v>
      </c>
      <c r="B383" s="27">
        <v>9.0699999999999999E-3</v>
      </c>
      <c r="C383" s="27">
        <v>41.082439999999998</v>
      </c>
      <c r="D383" s="27">
        <v>6.1019999999999998E-2</v>
      </c>
      <c r="E383" s="27">
        <v>38.757249999999999</v>
      </c>
      <c r="F383" s="27">
        <v>1.5720000000000001E-2</v>
      </c>
      <c r="G383" s="27">
        <v>0.21634999999999999</v>
      </c>
      <c r="H383" s="27">
        <v>2.274E-2</v>
      </c>
      <c r="I383" s="27">
        <v>0.17097999999999999</v>
      </c>
      <c r="J383" s="27">
        <v>0.65417000000000003</v>
      </c>
      <c r="K383" s="27">
        <v>19.513829999999999</v>
      </c>
      <c r="L383" s="27">
        <v>2.6950000000000002E-2</v>
      </c>
      <c r="M383" s="27">
        <v>100.5305</v>
      </c>
      <c r="N383" s="27">
        <v>7032</v>
      </c>
      <c r="O383" s="27">
        <v>24754</v>
      </c>
      <c r="P383" s="27">
        <v>-106</v>
      </c>
      <c r="Q383" s="27" t="s">
        <v>24</v>
      </c>
      <c r="R383" s="27" t="s">
        <v>24</v>
      </c>
      <c r="S383" s="32" t="s">
        <v>387</v>
      </c>
      <c r="T383" s="27">
        <v>32976.21</v>
      </c>
      <c r="U383" s="27">
        <v>12.98343</v>
      </c>
      <c r="V383" s="27">
        <v>80</v>
      </c>
      <c r="W383" s="29">
        <v>39735.79451388889</v>
      </c>
    </row>
    <row r="384" spans="1:23" x14ac:dyDescent="0.2">
      <c r="A384" s="27" t="s">
        <v>121</v>
      </c>
      <c r="B384" s="27">
        <v>8.2799999999999992E-3</v>
      </c>
      <c r="C384" s="27">
        <v>43.050739999999998</v>
      </c>
      <c r="D384" s="27">
        <v>8.251E-2</v>
      </c>
      <c r="E384" s="27">
        <v>39.500019999999999</v>
      </c>
      <c r="F384" s="27">
        <v>0</v>
      </c>
      <c r="G384" s="27">
        <v>0.25935999999999998</v>
      </c>
      <c r="H384" s="27">
        <v>2.8410000000000001E-2</v>
      </c>
      <c r="I384" s="27">
        <v>0.20335</v>
      </c>
      <c r="J384" s="27">
        <v>0.36358000000000001</v>
      </c>
      <c r="K384" s="27">
        <v>16.681789999999999</v>
      </c>
      <c r="L384" s="27">
        <v>2.0279999999999999E-2</v>
      </c>
      <c r="M384" s="27">
        <v>100.1983</v>
      </c>
      <c r="N384" s="27">
        <v>7051</v>
      </c>
      <c r="O384" s="27">
        <v>24748</v>
      </c>
      <c r="P384" s="27">
        <v>-106</v>
      </c>
      <c r="Q384" s="27" t="s">
        <v>24</v>
      </c>
      <c r="R384" s="27" t="s">
        <v>24</v>
      </c>
      <c r="S384" s="32" t="s">
        <v>387</v>
      </c>
      <c r="T384" s="27">
        <v>32983.61</v>
      </c>
      <c r="U384" s="27">
        <v>12.596080000000001</v>
      </c>
      <c r="V384" s="27">
        <v>81</v>
      </c>
      <c r="W384" s="29">
        <v>39735.797708333332</v>
      </c>
    </row>
    <row r="385" spans="1:23" x14ac:dyDescent="0.2">
      <c r="A385" s="27" t="s">
        <v>122</v>
      </c>
      <c r="B385" s="27">
        <v>2.1530000000000001E-2</v>
      </c>
      <c r="C385" s="27">
        <v>42.743450000000003</v>
      </c>
      <c r="D385" s="27">
        <v>0.22406000000000001</v>
      </c>
      <c r="E385" s="27">
        <v>39.924079999999996</v>
      </c>
      <c r="F385" s="27">
        <v>0</v>
      </c>
      <c r="G385" s="27">
        <v>0.11543</v>
      </c>
      <c r="H385" s="27">
        <v>5.2249999999999998E-2</v>
      </c>
      <c r="I385" s="27">
        <v>0.35620000000000002</v>
      </c>
      <c r="J385" s="27">
        <v>0.32940999999999998</v>
      </c>
      <c r="K385" s="27">
        <v>16.134429999999998</v>
      </c>
      <c r="L385" s="27">
        <v>0</v>
      </c>
      <c r="M385" s="27">
        <v>99.900859999999994</v>
      </c>
      <c r="N385" s="27">
        <v>7070</v>
      </c>
      <c r="O385" s="27">
        <v>24742</v>
      </c>
      <c r="P385" s="27">
        <v>-106</v>
      </c>
      <c r="Q385" s="27" t="s">
        <v>24</v>
      </c>
      <c r="R385" s="27" t="s">
        <v>24</v>
      </c>
      <c r="S385" s="32" t="s">
        <v>387</v>
      </c>
      <c r="T385" s="27">
        <v>32991.01</v>
      </c>
      <c r="U385" s="27">
        <v>12.50128</v>
      </c>
      <c r="V385" s="27">
        <v>82</v>
      </c>
      <c r="W385" s="29">
        <v>39735.800682870373</v>
      </c>
    </row>
    <row r="386" spans="1:23" x14ac:dyDescent="0.2">
      <c r="A386" s="27" t="s">
        <v>125</v>
      </c>
      <c r="B386" s="27">
        <v>0.13872999999999999</v>
      </c>
      <c r="C386" s="27">
        <v>33.667940000000002</v>
      </c>
      <c r="D386" s="27">
        <v>2.3432200000000001</v>
      </c>
      <c r="E386" s="27">
        <v>33.661110000000001</v>
      </c>
      <c r="F386" s="27">
        <v>1.4760000000000001E-2</v>
      </c>
      <c r="G386" s="27">
        <v>0.1847</v>
      </c>
      <c r="H386" s="27">
        <v>3.6229999999999998E-2</v>
      </c>
      <c r="I386" s="27">
        <v>5.8194800000000004</v>
      </c>
      <c r="J386" s="27">
        <v>0.12003999999999999</v>
      </c>
      <c r="K386" s="27">
        <v>23.824950000000001</v>
      </c>
      <c r="L386" s="27">
        <v>6.5920000000000006E-2</v>
      </c>
      <c r="M386" s="27">
        <v>99.877080000000007</v>
      </c>
      <c r="N386" s="27">
        <v>19617</v>
      </c>
      <c r="O386" s="27">
        <v>26589</v>
      </c>
      <c r="P386" s="27">
        <v>-113</v>
      </c>
      <c r="Q386" s="27" t="s">
        <v>24</v>
      </c>
      <c r="R386" s="27" t="s">
        <v>24</v>
      </c>
      <c r="S386" s="32" t="s">
        <v>388</v>
      </c>
      <c r="T386" s="27">
        <v>43225.52</v>
      </c>
      <c r="U386" s="27">
        <v>13.828340000000001</v>
      </c>
      <c r="V386" s="27">
        <v>83</v>
      </c>
      <c r="W386" s="29">
        <v>39735.803784722222</v>
      </c>
    </row>
    <row r="387" spans="1:23" x14ac:dyDescent="0.2">
      <c r="A387" s="27" t="s">
        <v>127</v>
      </c>
      <c r="B387" s="27">
        <v>9.7199999999999995E-3</v>
      </c>
      <c r="C387" s="27">
        <v>45.8735</v>
      </c>
      <c r="D387" s="27">
        <v>9.4070000000000001E-2</v>
      </c>
      <c r="E387" s="27">
        <v>40.211649999999999</v>
      </c>
      <c r="F387" s="27">
        <v>7.1000000000000002E-4</v>
      </c>
      <c r="G387" s="27">
        <v>0.10561</v>
      </c>
      <c r="H387" s="27">
        <v>2.3550000000000001E-2</v>
      </c>
      <c r="I387" s="27">
        <v>0.33366000000000001</v>
      </c>
      <c r="J387" s="27">
        <v>0.1124</v>
      </c>
      <c r="K387" s="27">
        <v>13.692310000000001</v>
      </c>
      <c r="L387" s="27">
        <v>1.694E-2</v>
      </c>
      <c r="M387" s="27">
        <v>100.47410000000001</v>
      </c>
      <c r="N387" s="27">
        <v>19612.8</v>
      </c>
      <c r="O387" s="27">
        <v>26584.799999999999</v>
      </c>
      <c r="P387" s="27">
        <v>-113</v>
      </c>
      <c r="Q387" s="27" t="s">
        <v>24</v>
      </c>
      <c r="R387" s="27" t="s">
        <v>24</v>
      </c>
      <c r="S387" s="32" t="s">
        <v>388</v>
      </c>
      <c r="T387" s="27">
        <v>43219.54</v>
      </c>
      <c r="U387" s="27">
        <v>12.25576</v>
      </c>
      <c r="V387" s="27">
        <v>84</v>
      </c>
      <c r="W387" s="29">
        <v>39735.807025462964</v>
      </c>
    </row>
    <row r="388" spans="1:23" x14ac:dyDescent="0.2">
      <c r="A388" s="27" t="s">
        <v>128</v>
      </c>
      <c r="B388" s="27">
        <v>8.6700000000000006E-3</v>
      </c>
      <c r="C388" s="27">
        <v>49.883000000000003</v>
      </c>
      <c r="D388" s="27">
        <v>7.8499999999999993E-3</v>
      </c>
      <c r="E388" s="27">
        <v>41.525129999999997</v>
      </c>
      <c r="F388" s="27">
        <v>1.1900000000000001E-3</v>
      </c>
      <c r="G388" s="27">
        <v>0.20524000000000001</v>
      </c>
      <c r="H388" s="27">
        <v>1.524E-2</v>
      </c>
      <c r="I388" s="27">
        <v>4.0930000000000001E-2</v>
      </c>
      <c r="J388" s="27">
        <v>6.744E-2</v>
      </c>
      <c r="K388" s="27">
        <v>9.1249400000000005</v>
      </c>
      <c r="L388" s="27">
        <v>5.3E-3</v>
      </c>
      <c r="M388" s="27">
        <v>100.8849</v>
      </c>
      <c r="N388" s="27">
        <v>19608.5</v>
      </c>
      <c r="O388" s="27">
        <v>26580.5</v>
      </c>
      <c r="P388" s="27">
        <v>-113</v>
      </c>
      <c r="Q388" s="27" t="s">
        <v>24</v>
      </c>
      <c r="R388" s="27" t="s">
        <v>24</v>
      </c>
      <c r="S388" s="32" t="s">
        <v>388</v>
      </c>
      <c r="T388" s="27">
        <v>43213.57</v>
      </c>
      <c r="U388" s="27">
        <v>11.74892</v>
      </c>
      <c r="V388" s="27">
        <v>85</v>
      </c>
      <c r="W388" s="29">
        <v>39735.810034722221</v>
      </c>
    </row>
    <row r="389" spans="1:23" x14ac:dyDescent="0.2">
      <c r="A389" s="27" t="s">
        <v>129</v>
      </c>
      <c r="B389" s="27">
        <v>0</v>
      </c>
      <c r="C389" s="27">
        <v>50.80057</v>
      </c>
      <c r="D389" s="27">
        <v>2.5899999999999999E-3</v>
      </c>
      <c r="E389" s="27">
        <v>41.872059999999998</v>
      </c>
      <c r="F389" s="27">
        <v>8.8500000000000002E-3</v>
      </c>
      <c r="G389" s="27">
        <v>0.19736999999999999</v>
      </c>
      <c r="H389" s="27">
        <v>1.3690000000000001E-2</v>
      </c>
      <c r="I389" s="27">
        <v>3.9600000000000003E-2</v>
      </c>
      <c r="J389" s="27">
        <v>7.8310000000000005E-2</v>
      </c>
      <c r="K389" s="27">
        <v>8.0006799999999991</v>
      </c>
      <c r="L389" s="27">
        <v>2.7279999999999999E-2</v>
      </c>
      <c r="M389" s="27">
        <v>101.041</v>
      </c>
      <c r="N389" s="27">
        <v>19604.3</v>
      </c>
      <c r="O389" s="27">
        <v>26576.3</v>
      </c>
      <c r="P389" s="27">
        <v>-113</v>
      </c>
      <c r="Q389" s="27" t="s">
        <v>24</v>
      </c>
      <c r="R389" s="27" t="s">
        <v>24</v>
      </c>
      <c r="S389" s="32" t="s">
        <v>388</v>
      </c>
      <c r="T389" s="27">
        <v>43207.59</v>
      </c>
      <c r="U389" s="27">
        <v>11.640219999999999</v>
      </c>
      <c r="V389" s="27">
        <v>86</v>
      </c>
      <c r="W389" s="29">
        <v>39735.813043981485</v>
      </c>
    </row>
    <row r="390" spans="1:23" x14ac:dyDescent="0.2">
      <c r="A390" s="27" t="s">
        <v>130</v>
      </c>
      <c r="B390" s="27">
        <v>1.1690000000000001E-2</v>
      </c>
      <c r="C390" s="27">
        <v>51.162849999999999</v>
      </c>
      <c r="D390" s="27">
        <v>8.9800000000000001E-3</v>
      </c>
      <c r="E390" s="27">
        <v>41.90325</v>
      </c>
      <c r="F390" s="27">
        <v>6.7099999999999998E-3</v>
      </c>
      <c r="G390" s="27">
        <v>0.22842999999999999</v>
      </c>
      <c r="H390" s="27">
        <v>3.4099999999999998E-3</v>
      </c>
      <c r="I390" s="27">
        <v>4.0820000000000002E-2</v>
      </c>
      <c r="J390" s="27">
        <v>6.8349999999999994E-2</v>
      </c>
      <c r="K390" s="27">
        <v>7.5150300000000003</v>
      </c>
      <c r="L390" s="27">
        <v>4.018E-2</v>
      </c>
      <c r="M390" s="27">
        <v>100.9897</v>
      </c>
      <c r="N390" s="27">
        <v>19600</v>
      </c>
      <c r="O390" s="27">
        <v>26572</v>
      </c>
      <c r="P390" s="27">
        <v>-113</v>
      </c>
      <c r="Q390" s="27" t="s">
        <v>24</v>
      </c>
      <c r="R390" s="27" t="s">
        <v>24</v>
      </c>
      <c r="S390" s="32" t="s">
        <v>388</v>
      </c>
      <c r="T390" s="27">
        <v>43201.61</v>
      </c>
      <c r="U390" s="27">
        <v>11.580719999999999</v>
      </c>
      <c r="V390" s="27">
        <v>87</v>
      </c>
      <c r="W390" s="29">
        <v>39735.816006944442</v>
      </c>
    </row>
    <row r="391" spans="1:23" x14ac:dyDescent="0.2">
      <c r="A391" s="27" t="s">
        <v>131</v>
      </c>
      <c r="B391" s="27">
        <v>2.0820000000000002E-2</v>
      </c>
      <c r="C391" s="27">
        <v>37.425510000000003</v>
      </c>
      <c r="D391" s="27">
        <v>0.89361999999999997</v>
      </c>
      <c r="E391" s="27">
        <v>59.323390000000003</v>
      </c>
      <c r="F391" s="27">
        <v>5.3200000000000001E-3</v>
      </c>
      <c r="G391" s="27">
        <v>0.34716000000000002</v>
      </c>
      <c r="H391" s="27">
        <v>0.12723000000000001</v>
      </c>
      <c r="I391" s="27">
        <v>0.84585999999999995</v>
      </c>
      <c r="J391" s="27">
        <v>0.15831999999999999</v>
      </c>
      <c r="K391" s="27">
        <v>2.2802199999999999</v>
      </c>
      <c r="L391" s="27">
        <v>2.0969999999999999E-2</v>
      </c>
      <c r="M391" s="27">
        <v>101.44840000000001</v>
      </c>
      <c r="N391" s="27">
        <v>19583</v>
      </c>
      <c r="O391" s="27">
        <v>26511</v>
      </c>
      <c r="P391" s="27">
        <v>-112</v>
      </c>
      <c r="Q391" s="27" t="s">
        <v>24</v>
      </c>
      <c r="R391" s="27" t="s">
        <v>24</v>
      </c>
      <c r="S391" s="32" t="s">
        <v>389</v>
      </c>
      <c r="T391" s="27">
        <v>43149.85</v>
      </c>
      <c r="U391" s="27">
        <v>11.183199999999999</v>
      </c>
      <c r="V391" s="27">
        <v>88</v>
      </c>
      <c r="W391" s="29">
        <v>39735.819097222222</v>
      </c>
    </row>
    <row r="392" spans="1:23" x14ac:dyDescent="0.2">
      <c r="A392" s="27" t="s">
        <v>133</v>
      </c>
      <c r="B392" s="27">
        <v>7.5599999999999999E-3</v>
      </c>
      <c r="C392" s="27">
        <v>37.174280000000003</v>
      </c>
      <c r="D392" s="27">
        <v>0.85799999999999998</v>
      </c>
      <c r="E392" s="27">
        <v>59.105379999999997</v>
      </c>
      <c r="F392" s="27">
        <v>0</v>
      </c>
      <c r="G392" s="27">
        <v>0.34195999999999999</v>
      </c>
      <c r="H392" s="27">
        <v>0.11694</v>
      </c>
      <c r="I392" s="27">
        <v>0.87524999999999997</v>
      </c>
      <c r="J392" s="27">
        <v>0.14330000000000001</v>
      </c>
      <c r="K392" s="27">
        <v>2.3271299999999999</v>
      </c>
      <c r="L392" s="27">
        <v>1.1440000000000001E-2</v>
      </c>
      <c r="M392" s="27">
        <v>100.96120000000001</v>
      </c>
      <c r="N392" s="27">
        <v>19578.3</v>
      </c>
      <c r="O392" s="27">
        <v>26504.799999999999</v>
      </c>
      <c r="P392" s="27">
        <v>-112</v>
      </c>
      <c r="Q392" s="27" t="s">
        <v>24</v>
      </c>
      <c r="R392" s="27" t="s">
        <v>24</v>
      </c>
      <c r="S392" s="32" t="s">
        <v>389</v>
      </c>
      <c r="T392" s="27">
        <v>43142.22</v>
      </c>
      <c r="U392" s="27">
        <v>11.135109999999999</v>
      </c>
      <c r="V392" s="27">
        <v>89</v>
      </c>
      <c r="W392" s="29">
        <v>39735.822337962964</v>
      </c>
    </row>
    <row r="393" spans="1:23" x14ac:dyDescent="0.2">
      <c r="A393" s="27" t="s">
        <v>134</v>
      </c>
      <c r="B393" s="27">
        <v>9.7300000000000008E-3</v>
      </c>
      <c r="C393" s="27">
        <v>37.47372</v>
      </c>
      <c r="D393" s="27">
        <v>0.82443</v>
      </c>
      <c r="E393" s="27">
        <v>59.338279999999997</v>
      </c>
      <c r="F393" s="27">
        <v>3.3899999999999998E-3</v>
      </c>
      <c r="G393" s="27">
        <v>0.34206999999999999</v>
      </c>
      <c r="H393" s="27">
        <v>0.10943</v>
      </c>
      <c r="I393" s="27">
        <v>0.86958999999999997</v>
      </c>
      <c r="J393" s="27">
        <v>0.14912</v>
      </c>
      <c r="K393" s="27">
        <v>2.2741799999999999</v>
      </c>
      <c r="L393" s="27">
        <v>1.9449999999999999E-2</v>
      </c>
      <c r="M393" s="27">
        <v>101.4134</v>
      </c>
      <c r="N393" s="27">
        <v>19573.5</v>
      </c>
      <c r="O393" s="27">
        <v>26498.5</v>
      </c>
      <c r="P393" s="27">
        <v>-112</v>
      </c>
      <c r="Q393" s="27" t="s">
        <v>24</v>
      </c>
      <c r="R393" s="27" t="s">
        <v>24</v>
      </c>
      <c r="S393" s="32" t="s">
        <v>389</v>
      </c>
      <c r="T393" s="27">
        <v>43134.59</v>
      </c>
      <c r="U393" s="27">
        <v>11.178089999999999</v>
      </c>
      <c r="V393" s="27">
        <v>90</v>
      </c>
      <c r="W393" s="29">
        <v>39735.825335648151</v>
      </c>
    </row>
    <row r="394" spans="1:23" x14ac:dyDescent="0.2">
      <c r="A394" s="27" t="s">
        <v>390</v>
      </c>
      <c r="B394" s="27">
        <v>4.1700000000000001E-3</v>
      </c>
      <c r="C394" s="27">
        <v>37.347880000000004</v>
      </c>
      <c r="D394" s="27">
        <v>0.80484999999999995</v>
      </c>
      <c r="E394" s="27">
        <v>58.936970000000002</v>
      </c>
      <c r="F394" s="27">
        <v>4.5999999999999999E-3</v>
      </c>
      <c r="G394" s="27">
        <v>0.35494999999999999</v>
      </c>
      <c r="H394" s="27">
        <v>0.12007</v>
      </c>
      <c r="I394" s="27">
        <v>0.87860000000000005</v>
      </c>
      <c r="J394" s="27">
        <v>0.13356999999999999</v>
      </c>
      <c r="K394" s="27">
        <v>2.2384599999999999</v>
      </c>
      <c r="L394" s="27">
        <v>1.91E-3</v>
      </c>
      <c r="M394" s="27">
        <v>100.82599999999999</v>
      </c>
      <c r="N394" s="27">
        <v>19568.8</v>
      </c>
      <c r="O394" s="27">
        <v>26492.3</v>
      </c>
      <c r="P394" s="27">
        <v>-112</v>
      </c>
      <c r="Q394" s="27" t="s">
        <v>24</v>
      </c>
      <c r="R394" s="27" t="s">
        <v>24</v>
      </c>
      <c r="S394" s="32" t="s">
        <v>389</v>
      </c>
      <c r="T394" s="27">
        <v>43126.96</v>
      </c>
      <c r="U394" s="27">
        <v>11.10947</v>
      </c>
      <c r="V394" s="27">
        <v>91</v>
      </c>
      <c r="W394" s="29">
        <v>39735.828368055554</v>
      </c>
    </row>
    <row r="395" spans="1:23" x14ac:dyDescent="0.2">
      <c r="A395" s="27" t="s">
        <v>391</v>
      </c>
      <c r="B395" s="27">
        <v>1.013E-2</v>
      </c>
      <c r="C395" s="27">
        <v>37.342460000000003</v>
      </c>
      <c r="D395" s="27">
        <v>0.71770999999999996</v>
      </c>
      <c r="E395" s="27">
        <v>59.141559999999998</v>
      </c>
      <c r="F395" s="27">
        <v>2.4199999999999998E-3</v>
      </c>
      <c r="G395" s="27">
        <v>0.36453000000000002</v>
      </c>
      <c r="H395" s="27">
        <v>9.5880000000000007E-2</v>
      </c>
      <c r="I395" s="27">
        <v>0.86287999999999998</v>
      </c>
      <c r="J395" s="27">
        <v>0.13627</v>
      </c>
      <c r="K395" s="27">
        <v>2.2912499999999998</v>
      </c>
      <c r="L395" s="27">
        <v>0</v>
      </c>
      <c r="M395" s="27">
        <v>100.96510000000001</v>
      </c>
      <c r="N395" s="27">
        <v>19564</v>
      </c>
      <c r="O395" s="27">
        <v>26486</v>
      </c>
      <c r="P395" s="27">
        <v>-112</v>
      </c>
      <c r="Q395" s="27" t="s">
        <v>24</v>
      </c>
      <c r="R395" s="27" t="s">
        <v>24</v>
      </c>
      <c r="S395" s="32" t="s">
        <v>389</v>
      </c>
      <c r="T395" s="27">
        <v>43119.33</v>
      </c>
      <c r="U395" s="27">
        <v>11.12581</v>
      </c>
      <c r="V395" s="27">
        <v>92</v>
      </c>
      <c r="W395" s="29">
        <v>39735.831365740742</v>
      </c>
    </row>
    <row r="396" spans="1:23" x14ac:dyDescent="0.2">
      <c r="A396" s="27" t="s">
        <v>135</v>
      </c>
      <c r="B396" s="27">
        <v>1.4369499999999999</v>
      </c>
      <c r="C396" s="27">
        <v>39.561500000000002</v>
      </c>
      <c r="D396" s="27">
        <v>8.8799600000000005</v>
      </c>
      <c r="E396" s="27">
        <v>45.34798</v>
      </c>
      <c r="F396" s="27">
        <v>1.3100000000000001E-2</v>
      </c>
      <c r="G396" s="27">
        <v>2.9021699999999999</v>
      </c>
      <c r="H396" s="27">
        <v>0.16764999999999999</v>
      </c>
      <c r="I396" s="27">
        <v>0.24434</v>
      </c>
      <c r="J396" s="27">
        <v>0.31924999999999998</v>
      </c>
      <c r="K396" s="27">
        <v>7.2467300000000003</v>
      </c>
      <c r="L396" s="27">
        <v>3.8219999999999997E-2</v>
      </c>
      <c r="M396" s="27">
        <v>106.15779999999999</v>
      </c>
      <c r="N396" s="27">
        <v>19168</v>
      </c>
      <c r="O396" s="27">
        <v>26181</v>
      </c>
      <c r="P396" s="27">
        <v>-113</v>
      </c>
      <c r="Q396" s="27" t="s">
        <v>24</v>
      </c>
      <c r="R396" s="27" t="s">
        <v>24</v>
      </c>
      <c r="S396" s="32" t="s">
        <v>392</v>
      </c>
      <c r="T396" s="27">
        <v>42619.68</v>
      </c>
      <c r="U396" s="27">
        <v>12.33855</v>
      </c>
      <c r="V396" s="27">
        <v>93</v>
      </c>
      <c r="W396" s="29">
        <v>39735.834467592591</v>
      </c>
    </row>
    <row r="397" spans="1:23" x14ac:dyDescent="0.2">
      <c r="A397" s="27" t="s">
        <v>137</v>
      </c>
      <c r="B397" s="27">
        <v>4.0153499999999998</v>
      </c>
      <c r="C397" s="27">
        <v>5.6605699999999999</v>
      </c>
      <c r="D397" s="27">
        <v>20.899650000000001</v>
      </c>
      <c r="E397" s="27">
        <v>56.022239999999996</v>
      </c>
      <c r="F397" s="27">
        <v>0</v>
      </c>
      <c r="G397" s="27">
        <v>12.038740000000001</v>
      </c>
      <c r="H397" s="27">
        <v>0.68454999999999999</v>
      </c>
      <c r="I397" s="27">
        <v>0.31546999999999997</v>
      </c>
      <c r="J397" s="27">
        <v>0.28240999999999999</v>
      </c>
      <c r="K397" s="27">
        <v>1.71899</v>
      </c>
      <c r="L397" s="27">
        <v>3.1019999999999999E-2</v>
      </c>
      <c r="M397" s="27">
        <v>101.669</v>
      </c>
      <c r="N397" s="27">
        <v>19173</v>
      </c>
      <c r="O397" s="27">
        <v>26172.5</v>
      </c>
      <c r="P397" s="27">
        <v>-113</v>
      </c>
      <c r="Q397" s="27" t="s">
        <v>24</v>
      </c>
      <c r="R397" s="27" t="s">
        <v>24</v>
      </c>
      <c r="S397" s="32" t="s">
        <v>392</v>
      </c>
      <c r="T397" s="27">
        <v>42618.18</v>
      </c>
      <c r="U397" s="27">
        <v>11.890359999999999</v>
      </c>
      <c r="V397" s="27">
        <v>94</v>
      </c>
      <c r="W397" s="29">
        <v>39735.837708333333</v>
      </c>
    </row>
    <row r="398" spans="1:23" x14ac:dyDescent="0.2">
      <c r="A398" s="27" t="s">
        <v>138</v>
      </c>
      <c r="B398" s="27">
        <v>3.6599400000000002</v>
      </c>
      <c r="C398" s="27">
        <v>6.3051700000000004</v>
      </c>
      <c r="D398" s="27">
        <v>19.735469999999999</v>
      </c>
      <c r="E398" s="27">
        <v>55.743099999999998</v>
      </c>
      <c r="F398" s="27">
        <v>0</v>
      </c>
      <c r="G398" s="27">
        <v>12.430730000000001</v>
      </c>
      <c r="H398" s="27">
        <v>0.77856000000000003</v>
      </c>
      <c r="I398" s="27">
        <v>0.35733999999999999</v>
      </c>
      <c r="J398" s="27">
        <v>0.40072000000000002</v>
      </c>
      <c r="K398" s="27">
        <v>2.2921800000000001</v>
      </c>
      <c r="L398" s="27">
        <v>5.8599999999999999E-2</v>
      </c>
      <c r="M398" s="27">
        <v>101.76179999999999</v>
      </c>
      <c r="N398" s="27">
        <v>19178</v>
      </c>
      <c r="O398" s="27">
        <v>26164</v>
      </c>
      <c r="P398" s="27">
        <v>-113</v>
      </c>
      <c r="Q398" s="27" t="s">
        <v>24</v>
      </c>
      <c r="R398" s="27" t="s">
        <v>24</v>
      </c>
      <c r="S398" s="32" t="s">
        <v>392</v>
      </c>
      <c r="T398" s="27">
        <v>42616.69</v>
      </c>
      <c r="U398" s="27">
        <v>12.012829999999999</v>
      </c>
      <c r="V398" s="27">
        <v>95</v>
      </c>
      <c r="W398" s="29">
        <v>39735.840729166666</v>
      </c>
    </row>
    <row r="399" spans="1:23" x14ac:dyDescent="0.2">
      <c r="A399" s="27" t="s">
        <v>139</v>
      </c>
      <c r="B399" s="27">
        <v>3.8216100000000002</v>
      </c>
      <c r="C399" s="27">
        <v>5.7722899999999999</v>
      </c>
      <c r="D399" s="27">
        <v>20.49586</v>
      </c>
      <c r="E399" s="27">
        <v>55.222340000000003</v>
      </c>
      <c r="F399" s="27">
        <v>1.435E-2</v>
      </c>
      <c r="G399" s="27">
        <v>12.516909999999999</v>
      </c>
      <c r="H399" s="27">
        <v>0.72336999999999996</v>
      </c>
      <c r="I399" s="27">
        <v>0.30784</v>
      </c>
      <c r="J399" s="27">
        <v>0.30890000000000001</v>
      </c>
      <c r="K399" s="27">
        <v>2.1977600000000002</v>
      </c>
      <c r="L399" s="27">
        <v>4.197E-2</v>
      </c>
      <c r="M399" s="27">
        <v>101.42319999999999</v>
      </c>
      <c r="N399" s="27">
        <v>19183</v>
      </c>
      <c r="O399" s="27">
        <v>26155.5</v>
      </c>
      <c r="P399" s="27">
        <v>-113</v>
      </c>
      <c r="Q399" s="27" t="s">
        <v>24</v>
      </c>
      <c r="R399" s="27" t="s">
        <v>24</v>
      </c>
      <c r="S399" s="32" t="s">
        <v>392</v>
      </c>
      <c r="T399" s="27">
        <v>42615.19</v>
      </c>
      <c r="U399" s="27">
        <v>11.95323</v>
      </c>
      <c r="V399" s="27">
        <v>96</v>
      </c>
      <c r="W399" s="29">
        <v>39735.843761574077</v>
      </c>
    </row>
    <row r="400" spans="1:23" x14ac:dyDescent="0.2">
      <c r="A400" s="27" t="s">
        <v>393</v>
      </c>
      <c r="B400" s="27">
        <v>3.9601799999999998</v>
      </c>
      <c r="C400" s="27">
        <v>5.35405</v>
      </c>
      <c r="D400" s="27">
        <v>22.052409999999998</v>
      </c>
      <c r="E400" s="27">
        <v>53.807699999999997</v>
      </c>
      <c r="F400" s="27">
        <v>1.106E-2</v>
      </c>
      <c r="G400" s="27">
        <v>12.07563</v>
      </c>
      <c r="H400" s="27">
        <v>0.68079000000000001</v>
      </c>
      <c r="I400" s="27">
        <v>0.32754</v>
      </c>
      <c r="J400" s="27">
        <v>0.24931</v>
      </c>
      <c r="K400" s="27">
        <v>2.5906099999999999</v>
      </c>
      <c r="L400" s="27">
        <v>9.4500000000000001E-3</v>
      </c>
      <c r="M400" s="27">
        <v>101.1187</v>
      </c>
      <c r="N400" s="27">
        <v>19188</v>
      </c>
      <c r="O400" s="27">
        <v>26147</v>
      </c>
      <c r="P400" s="27">
        <v>-113</v>
      </c>
      <c r="Q400" s="27" t="s">
        <v>24</v>
      </c>
      <c r="R400" s="27" t="s">
        <v>24</v>
      </c>
      <c r="S400" s="32" t="s">
        <v>392</v>
      </c>
      <c r="T400" s="27">
        <v>42613.7</v>
      </c>
      <c r="U400" s="27">
        <v>11.92582</v>
      </c>
      <c r="V400" s="27">
        <v>97</v>
      </c>
      <c r="W400" s="29">
        <v>39735.846770833334</v>
      </c>
    </row>
    <row r="401" spans="1:23" x14ac:dyDescent="0.2">
      <c r="A401" s="27" t="s">
        <v>140</v>
      </c>
      <c r="B401" s="27">
        <v>0</v>
      </c>
      <c r="C401" s="27">
        <v>52.49333</v>
      </c>
      <c r="D401" s="27">
        <v>0</v>
      </c>
      <c r="E401" s="27">
        <v>42.180019999999999</v>
      </c>
      <c r="F401" s="27">
        <v>0</v>
      </c>
      <c r="G401" s="27">
        <v>0.17480999999999999</v>
      </c>
      <c r="H401" s="27">
        <v>0</v>
      </c>
      <c r="I401" s="27">
        <v>6.062E-2</v>
      </c>
      <c r="J401" s="27">
        <v>0.19983999999999999</v>
      </c>
      <c r="K401" s="27">
        <v>5.4821499999999999</v>
      </c>
      <c r="L401" s="27">
        <v>6.4460000000000003E-2</v>
      </c>
      <c r="M401" s="27">
        <v>100.65519999999999</v>
      </c>
      <c r="N401" s="27">
        <v>19250</v>
      </c>
      <c r="O401" s="27">
        <v>26168</v>
      </c>
      <c r="P401" s="27">
        <v>-112</v>
      </c>
      <c r="Q401" s="27" t="s">
        <v>24</v>
      </c>
      <c r="R401" s="27" t="s">
        <v>24</v>
      </c>
      <c r="S401" s="32" t="s">
        <v>394</v>
      </c>
      <c r="T401" s="27">
        <v>42675.040000000001</v>
      </c>
      <c r="U401" s="27">
        <v>11.324350000000001</v>
      </c>
      <c r="V401" s="27">
        <v>98</v>
      </c>
      <c r="W401" s="29">
        <v>39735.849872685183</v>
      </c>
    </row>
    <row r="402" spans="1:23" x14ac:dyDescent="0.2">
      <c r="A402" s="27" t="s">
        <v>142</v>
      </c>
      <c r="B402" s="27">
        <v>1.0000000000000001E-5</v>
      </c>
      <c r="C402" s="27">
        <v>52.595730000000003</v>
      </c>
      <c r="D402" s="27">
        <v>0</v>
      </c>
      <c r="E402" s="27">
        <v>42.418979999999998</v>
      </c>
      <c r="F402" s="27">
        <v>0</v>
      </c>
      <c r="G402" s="27">
        <v>0.19897999999999999</v>
      </c>
      <c r="H402" s="27">
        <v>1.2359999999999999E-2</v>
      </c>
      <c r="I402" s="27">
        <v>4.3560000000000001E-2</v>
      </c>
      <c r="J402" s="27">
        <v>0.17624999999999999</v>
      </c>
      <c r="K402" s="27">
        <v>5.4662600000000001</v>
      </c>
      <c r="L402" s="27">
        <v>3.4720000000000001E-2</v>
      </c>
      <c r="M402" s="27">
        <v>100.9469</v>
      </c>
      <c r="N402" s="27">
        <v>19250</v>
      </c>
      <c r="O402" s="27">
        <v>26154</v>
      </c>
      <c r="P402" s="27">
        <v>-112</v>
      </c>
      <c r="Q402" s="27" t="s">
        <v>24</v>
      </c>
      <c r="R402" s="27" t="s">
        <v>24</v>
      </c>
      <c r="S402" s="32" t="s">
        <v>394</v>
      </c>
      <c r="T402" s="27">
        <v>42666.2</v>
      </c>
      <c r="U402" s="27">
        <v>11.34807</v>
      </c>
      <c r="V402" s="27">
        <v>99</v>
      </c>
      <c r="W402" s="29">
        <v>39735.853078703702</v>
      </c>
    </row>
    <row r="403" spans="1:23" x14ac:dyDescent="0.2">
      <c r="A403" s="27" t="s">
        <v>143</v>
      </c>
      <c r="B403" s="27">
        <v>1.9910000000000001E-2</v>
      </c>
      <c r="C403" s="27">
        <v>52.348320000000001</v>
      </c>
      <c r="D403" s="27">
        <v>0</v>
      </c>
      <c r="E403" s="27">
        <v>42.378900000000002</v>
      </c>
      <c r="F403" s="27">
        <v>5.3E-3</v>
      </c>
      <c r="G403" s="27">
        <v>0.18804000000000001</v>
      </c>
      <c r="H403" s="27">
        <v>1.6140000000000002E-2</v>
      </c>
      <c r="I403" s="27">
        <v>5.7860000000000002E-2</v>
      </c>
      <c r="J403" s="27">
        <v>0.20963999999999999</v>
      </c>
      <c r="K403" s="27">
        <v>5.8632299999999997</v>
      </c>
      <c r="L403" s="27">
        <v>1.1440000000000001E-2</v>
      </c>
      <c r="M403" s="27">
        <v>101.0988</v>
      </c>
      <c r="N403" s="27">
        <v>19250</v>
      </c>
      <c r="O403" s="27">
        <v>26140</v>
      </c>
      <c r="P403" s="27">
        <v>-112</v>
      </c>
      <c r="Q403" s="27" t="s">
        <v>24</v>
      </c>
      <c r="R403" s="27" t="s">
        <v>24</v>
      </c>
      <c r="S403" s="32" t="s">
        <v>394</v>
      </c>
      <c r="T403" s="27">
        <v>42657.37</v>
      </c>
      <c r="U403" s="27">
        <v>11.412979999999999</v>
      </c>
      <c r="V403" s="27">
        <v>100</v>
      </c>
      <c r="W403" s="29">
        <v>39735.856087962966</v>
      </c>
    </row>
    <row r="404" spans="1:23" x14ac:dyDescent="0.2">
      <c r="A404" s="27" t="s">
        <v>144</v>
      </c>
      <c r="B404" s="27">
        <v>8.1499999999999993E-3</v>
      </c>
      <c r="C404" s="27">
        <v>51.21857</v>
      </c>
      <c r="D404" s="27">
        <v>2.3699999999999999E-2</v>
      </c>
      <c r="E404" s="27">
        <v>42.11853</v>
      </c>
      <c r="F404" s="27">
        <v>1.6800000000000001E-3</v>
      </c>
      <c r="G404" s="27">
        <v>0.18021999999999999</v>
      </c>
      <c r="H404" s="27">
        <v>1.3999999999999999E-4</v>
      </c>
      <c r="I404" s="27">
        <v>7.3840000000000003E-2</v>
      </c>
      <c r="J404" s="27">
        <v>0.21199999999999999</v>
      </c>
      <c r="K404" s="27">
        <v>7.1252199999999997</v>
      </c>
      <c r="L404" s="27">
        <v>6.8930000000000005E-2</v>
      </c>
      <c r="M404" s="27">
        <v>101.03100000000001</v>
      </c>
      <c r="N404" s="27">
        <v>19250</v>
      </c>
      <c r="O404" s="27">
        <v>26126</v>
      </c>
      <c r="P404" s="27">
        <v>-112</v>
      </c>
      <c r="Q404" s="27" t="s">
        <v>24</v>
      </c>
      <c r="R404" s="27" t="s">
        <v>24</v>
      </c>
      <c r="S404" s="32" t="s">
        <v>394</v>
      </c>
      <c r="T404" s="27">
        <v>42648.54</v>
      </c>
      <c r="U404" s="27">
        <v>11.55935</v>
      </c>
      <c r="V404" s="27">
        <v>101</v>
      </c>
      <c r="W404" s="29">
        <v>39735.859074074076</v>
      </c>
    </row>
    <row r="405" spans="1:23" x14ac:dyDescent="0.2">
      <c r="A405" s="27" t="s">
        <v>145</v>
      </c>
      <c r="B405" s="27">
        <v>1.26E-2</v>
      </c>
      <c r="C405" s="27">
        <v>52.03942</v>
      </c>
      <c r="D405" s="27">
        <v>1.515E-2</v>
      </c>
      <c r="E405" s="27">
        <v>42.40737</v>
      </c>
      <c r="F405" s="27">
        <v>2.16E-3</v>
      </c>
      <c r="G405" s="27">
        <v>7.4609999999999996E-2</v>
      </c>
      <c r="H405" s="27">
        <v>6.4200000000000004E-3</v>
      </c>
      <c r="I405" s="27">
        <v>9.5200000000000007E-2</v>
      </c>
      <c r="J405" s="27">
        <v>0.17691999999999999</v>
      </c>
      <c r="K405" s="27">
        <v>5.5446999999999997</v>
      </c>
      <c r="L405" s="27">
        <v>4.1799999999999997E-3</v>
      </c>
      <c r="M405" s="27">
        <v>100.37869999999999</v>
      </c>
      <c r="N405" s="27">
        <v>19633</v>
      </c>
      <c r="O405" s="27">
        <v>26060</v>
      </c>
      <c r="P405" s="27">
        <v>-114</v>
      </c>
      <c r="Q405" s="27" t="s">
        <v>24</v>
      </c>
      <c r="R405" s="27" t="s">
        <v>24</v>
      </c>
      <c r="S405" s="32" t="s">
        <v>395</v>
      </c>
      <c r="T405" s="27">
        <v>42905.17</v>
      </c>
      <c r="U405" s="27">
        <v>11.292859999999999</v>
      </c>
      <c r="V405" s="27">
        <v>102</v>
      </c>
      <c r="W405" s="29">
        <v>39735.862187500003</v>
      </c>
    </row>
    <row r="406" spans="1:23" x14ac:dyDescent="0.2">
      <c r="A406" s="27" t="s">
        <v>147</v>
      </c>
      <c r="B406" s="27">
        <v>2.4479999999999998E-2</v>
      </c>
      <c r="C406" s="27">
        <v>52.689990000000002</v>
      </c>
      <c r="D406" s="27">
        <v>2.2290000000000001E-2</v>
      </c>
      <c r="E406" s="27">
        <v>42.377960000000002</v>
      </c>
      <c r="F406" s="27">
        <v>1.2500000000000001E-2</v>
      </c>
      <c r="G406" s="27">
        <v>0.10193000000000001</v>
      </c>
      <c r="H406" s="27">
        <v>1.9519999999999999E-2</v>
      </c>
      <c r="I406" s="27">
        <v>0.12992000000000001</v>
      </c>
      <c r="J406" s="27">
        <v>0.20954</v>
      </c>
      <c r="K406" s="27">
        <v>5.43283</v>
      </c>
      <c r="L406" s="27">
        <v>2.205E-2</v>
      </c>
      <c r="M406" s="27">
        <v>101.04300000000001</v>
      </c>
      <c r="N406" s="27">
        <v>19621.5</v>
      </c>
      <c r="O406" s="27">
        <v>26036.5</v>
      </c>
      <c r="P406" s="27">
        <v>-114</v>
      </c>
      <c r="Q406" s="27" t="s">
        <v>24</v>
      </c>
      <c r="R406" s="27" t="s">
        <v>24</v>
      </c>
      <c r="S406" s="32" t="s">
        <v>395</v>
      </c>
      <c r="T406" s="27">
        <v>42881.5</v>
      </c>
      <c r="U406" s="27">
        <v>11.36096</v>
      </c>
      <c r="V406" s="27">
        <v>103</v>
      </c>
      <c r="W406" s="29">
        <v>39735.865416666667</v>
      </c>
    </row>
    <row r="407" spans="1:23" x14ac:dyDescent="0.2">
      <c r="A407" s="27" t="s">
        <v>148</v>
      </c>
      <c r="B407" s="27">
        <v>7.4099999999999999E-3</v>
      </c>
      <c r="C407" s="27">
        <v>51.997799999999998</v>
      </c>
      <c r="D407" s="27">
        <v>1.8E-3</v>
      </c>
      <c r="E407" s="27">
        <v>42.090359999999997</v>
      </c>
      <c r="F407" s="27">
        <v>0</v>
      </c>
      <c r="G407" s="27">
        <v>0.15160999999999999</v>
      </c>
      <c r="H407" s="27">
        <v>0</v>
      </c>
      <c r="I407" s="27">
        <v>5.289E-2</v>
      </c>
      <c r="J407" s="27">
        <v>0.21012</v>
      </c>
      <c r="K407" s="27">
        <v>6.2994700000000003</v>
      </c>
      <c r="L407" s="27">
        <v>1.5570000000000001E-2</v>
      </c>
      <c r="M407" s="27">
        <v>100.827</v>
      </c>
      <c r="N407" s="27">
        <v>19610</v>
      </c>
      <c r="O407" s="27">
        <v>26013</v>
      </c>
      <c r="P407" s="27">
        <v>-114</v>
      </c>
      <c r="Q407" s="27" t="s">
        <v>24</v>
      </c>
      <c r="R407" s="27" t="s">
        <v>24</v>
      </c>
      <c r="S407" s="32" t="s">
        <v>395</v>
      </c>
      <c r="T407" s="27">
        <v>42857.84</v>
      </c>
      <c r="U407" s="27">
        <v>11.43033</v>
      </c>
      <c r="V407" s="27">
        <v>104</v>
      </c>
      <c r="W407" s="29">
        <v>39735.868425925924</v>
      </c>
    </row>
    <row r="408" spans="1:23" x14ac:dyDescent="0.2">
      <c r="A408" s="27" t="s">
        <v>150</v>
      </c>
      <c r="B408" s="27">
        <v>5.0200000000000002E-3</v>
      </c>
      <c r="C408" s="27">
        <v>36.317689999999999</v>
      </c>
      <c r="D408" s="27">
        <v>1.33124</v>
      </c>
      <c r="E408" s="27">
        <v>59.005499999999998</v>
      </c>
      <c r="F408" s="27">
        <v>0</v>
      </c>
      <c r="G408" s="27">
        <v>0.36881000000000003</v>
      </c>
      <c r="H408" s="27">
        <v>0.20441999999999999</v>
      </c>
      <c r="I408" s="27">
        <v>1.00827</v>
      </c>
      <c r="J408" s="27">
        <v>0.14939</v>
      </c>
      <c r="K408" s="27">
        <v>2.3346300000000002</v>
      </c>
      <c r="L408" s="27">
        <v>6.4999999999999997E-3</v>
      </c>
      <c r="M408" s="27">
        <v>100.7315</v>
      </c>
      <c r="N408" s="27">
        <v>19648</v>
      </c>
      <c r="O408" s="27">
        <v>26006</v>
      </c>
      <c r="P408" s="27">
        <v>-113</v>
      </c>
      <c r="Q408" s="27" t="s">
        <v>24</v>
      </c>
      <c r="R408" s="27" t="s">
        <v>24</v>
      </c>
      <c r="S408" s="32" t="s">
        <v>396</v>
      </c>
      <c r="T408" s="27">
        <v>42883.14</v>
      </c>
      <c r="U408" s="27">
        <v>11.130649999999999</v>
      </c>
      <c r="V408" s="27">
        <v>105</v>
      </c>
      <c r="W408" s="29">
        <v>39735.871516203704</v>
      </c>
    </row>
    <row r="409" spans="1:23" x14ac:dyDescent="0.2">
      <c r="A409" s="27" t="s">
        <v>152</v>
      </c>
      <c r="B409" s="27">
        <v>5.7880000000000001E-2</v>
      </c>
      <c r="C409" s="27">
        <v>35.310809999999996</v>
      </c>
      <c r="D409" s="27">
        <v>2.34307</v>
      </c>
      <c r="E409" s="27">
        <v>57.374160000000003</v>
      </c>
      <c r="F409" s="27">
        <v>0</v>
      </c>
      <c r="G409" s="27">
        <v>0.55515999999999999</v>
      </c>
      <c r="H409" s="27">
        <v>0.17052999999999999</v>
      </c>
      <c r="I409" s="27">
        <v>0.97296000000000005</v>
      </c>
      <c r="J409" s="27">
        <v>0.18015</v>
      </c>
      <c r="K409" s="27">
        <v>2.5064000000000002</v>
      </c>
      <c r="L409" s="27">
        <v>8.4100000000000008E-3</v>
      </c>
      <c r="M409" s="27">
        <v>99.47954</v>
      </c>
      <c r="N409" s="27">
        <v>19648.8</v>
      </c>
      <c r="O409" s="27">
        <v>25994.3</v>
      </c>
      <c r="P409" s="27">
        <v>-113</v>
      </c>
      <c r="Q409" s="27" t="s">
        <v>24</v>
      </c>
      <c r="R409" s="27" t="s">
        <v>24</v>
      </c>
      <c r="S409" s="32" t="s">
        <v>396</v>
      </c>
      <c r="T409" s="27">
        <v>42876.39</v>
      </c>
      <c r="U409" s="27">
        <v>11.02627</v>
      </c>
      <c r="V409" s="27">
        <v>106</v>
      </c>
      <c r="W409" s="29">
        <v>39735.874745370369</v>
      </c>
    </row>
    <row r="410" spans="1:23" x14ac:dyDescent="0.2">
      <c r="A410" s="27" t="s">
        <v>153</v>
      </c>
      <c r="B410" s="27">
        <v>3.0400000000000002E-3</v>
      </c>
      <c r="C410" s="27">
        <v>36.733530000000002</v>
      </c>
      <c r="D410" s="27">
        <v>1.2746299999999999</v>
      </c>
      <c r="E410" s="27">
        <v>58.527340000000002</v>
      </c>
      <c r="F410" s="27">
        <v>0</v>
      </c>
      <c r="G410" s="27">
        <v>0.38941999999999999</v>
      </c>
      <c r="H410" s="27">
        <v>0.18232000000000001</v>
      </c>
      <c r="I410" s="27">
        <v>1.0048600000000001</v>
      </c>
      <c r="J410" s="27">
        <v>0.15931000000000001</v>
      </c>
      <c r="K410" s="27">
        <v>2.2304599999999999</v>
      </c>
      <c r="L410" s="27">
        <v>0</v>
      </c>
      <c r="M410" s="27">
        <v>100.50490000000001</v>
      </c>
      <c r="N410" s="27">
        <v>19649.5</v>
      </c>
      <c r="O410" s="27">
        <v>25982.5</v>
      </c>
      <c r="P410" s="27">
        <v>-113</v>
      </c>
      <c r="Q410" s="27" t="s">
        <v>24</v>
      </c>
      <c r="R410" s="27" t="s">
        <v>24</v>
      </c>
      <c r="S410" s="32" t="s">
        <v>396</v>
      </c>
      <c r="T410" s="27">
        <v>42869.64</v>
      </c>
      <c r="U410" s="27">
        <v>11.08958</v>
      </c>
      <c r="V410" s="27">
        <v>107</v>
      </c>
      <c r="W410" s="29">
        <v>39735.877754629626</v>
      </c>
    </row>
    <row r="411" spans="1:23" x14ac:dyDescent="0.2">
      <c r="A411" s="27" t="s">
        <v>397</v>
      </c>
      <c r="B411" s="27">
        <v>2.2200000000000002E-3</v>
      </c>
      <c r="C411" s="27">
        <v>36.922910000000002</v>
      </c>
      <c r="D411" s="27">
        <v>1.25383</v>
      </c>
      <c r="E411" s="27">
        <v>58.679780000000001</v>
      </c>
      <c r="F411" s="27">
        <v>0</v>
      </c>
      <c r="G411" s="27">
        <v>0.41826000000000002</v>
      </c>
      <c r="H411" s="27">
        <v>0.17917</v>
      </c>
      <c r="I411" s="27">
        <v>1.0206500000000001</v>
      </c>
      <c r="J411" s="27">
        <v>0.15125</v>
      </c>
      <c r="K411" s="27">
        <v>2.2000299999999999</v>
      </c>
      <c r="L411" s="27">
        <v>2.792E-2</v>
      </c>
      <c r="M411" s="27">
        <v>100.85599999999999</v>
      </c>
      <c r="N411" s="27">
        <v>19650.3</v>
      </c>
      <c r="O411" s="27">
        <v>25970.799999999999</v>
      </c>
      <c r="P411" s="27">
        <v>-113</v>
      </c>
      <c r="Q411" s="27" t="s">
        <v>24</v>
      </c>
      <c r="R411" s="27" t="s">
        <v>24</v>
      </c>
      <c r="S411" s="32" t="s">
        <v>396</v>
      </c>
      <c r="T411" s="27">
        <v>42862.9</v>
      </c>
      <c r="U411" s="27">
        <v>11.132379999999999</v>
      </c>
      <c r="V411" s="27">
        <v>108</v>
      </c>
      <c r="W411" s="29">
        <v>39735.88076388889</v>
      </c>
    </row>
    <row r="412" spans="1:23" x14ac:dyDescent="0.2">
      <c r="A412" s="27" t="s">
        <v>398</v>
      </c>
      <c r="B412" s="27">
        <v>9.6100000000000005E-3</v>
      </c>
      <c r="C412" s="27">
        <v>36.796259999999997</v>
      </c>
      <c r="D412" s="27">
        <v>1.25474</v>
      </c>
      <c r="E412" s="27">
        <v>58.864890000000003</v>
      </c>
      <c r="F412" s="27">
        <v>1.4599999999999999E-3</v>
      </c>
      <c r="G412" s="27">
        <v>0.38462000000000002</v>
      </c>
      <c r="H412" s="27">
        <v>0.17807999999999999</v>
      </c>
      <c r="I412" s="27">
        <v>1.0183500000000001</v>
      </c>
      <c r="J412" s="27">
        <v>0.17448</v>
      </c>
      <c r="K412" s="27">
        <v>2.2219799999999998</v>
      </c>
      <c r="L412" s="27">
        <v>0</v>
      </c>
      <c r="M412" s="27">
        <v>100.9045</v>
      </c>
      <c r="N412" s="27">
        <v>19651</v>
      </c>
      <c r="O412" s="27">
        <v>25959</v>
      </c>
      <c r="P412" s="27">
        <v>-113</v>
      </c>
      <c r="Q412" s="27" t="s">
        <v>24</v>
      </c>
      <c r="R412" s="27" t="s">
        <v>24</v>
      </c>
      <c r="S412" s="32" t="s">
        <v>396</v>
      </c>
      <c r="T412" s="27">
        <v>42856.160000000003</v>
      </c>
      <c r="U412" s="27">
        <v>11.134650000000001</v>
      </c>
      <c r="V412" s="27">
        <v>109</v>
      </c>
      <c r="W412" s="29">
        <v>39735.883773148147</v>
      </c>
    </row>
    <row r="414" spans="1:23" x14ac:dyDescent="0.2">
      <c r="A414" s="26" t="s">
        <v>676</v>
      </c>
    </row>
    <row r="415" spans="1:23" s="31" customFormat="1" x14ac:dyDescent="0.2">
      <c r="A415" s="30" t="s">
        <v>484</v>
      </c>
      <c r="B415" s="30" t="s">
        <v>1</v>
      </c>
      <c r="C415" s="30" t="s">
        <v>2</v>
      </c>
      <c r="D415" s="30" t="s">
        <v>3</v>
      </c>
      <c r="E415" s="30" t="s">
        <v>4</v>
      </c>
      <c r="F415" s="30" t="s">
        <v>485</v>
      </c>
      <c r="G415" s="30" t="s">
        <v>6</v>
      </c>
      <c r="H415" s="30" t="s">
        <v>7</v>
      </c>
      <c r="I415" s="30" t="s">
        <v>8</v>
      </c>
      <c r="J415" s="30" t="s">
        <v>9</v>
      </c>
      <c r="K415" s="30" t="s">
        <v>10</v>
      </c>
      <c r="L415" s="30" t="s">
        <v>11</v>
      </c>
      <c r="M415" s="30" t="s">
        <v>12</v>
      </c>
      <c r="N415" s="30" t="s">
        <v>13</v>
      </c>
      <c r="O415" s="30" t="s">
        <v>14</v>
      </c>
      <c r="P415" s="30" t="s">
        <v>15</v>
      </c>
      <c r="Q415" s="30" t="s">
        <v>16</v>
      </c>
      <c r="R415" s="30" t="s">
        <v>17</v>
      </c>
      <c r="S415" s="33" t="s">
        <v>18</v>
      </c>
      <c r="T415" s="30" t="s">
        <v>19</v>
      </c>
      <c r="U415" s="30" t="s">
        <v>20</v>
      </c>
      <c r="V415" s="30" t="s">
        <v>21</v>
      </c>
      <c r="W415" s="30" t="s">
        <v>22</v>
      </c>
    </row>
    <row r="416" spans="1:23" s="31" customFormat="1" x14ac:dyDescent="0.2">
      <c r="A416" s="30" t="s">
        <v>23</v>
      </c>
      <c r="B416" s="30">
        <v>9.7400000000000004E-3</v>
      </c>
      <c r="C416" s="30">
        <v>32.888089999999998</v>
      </c>
      <c r="D416" s="30">
        <v>12.66136</v>
      </c>
      <c r="E416" s="30">
        <v>51.071190000000001</v>
      </c>
      <c r="F416" s="30">
        <v>1.013E-2</v>
      </c>
      <c r="G416" s="30">
        <v>0.45504</v>
      </c>
      <c r="H416" s="30">
        <v>2.34775</v>
      </c>
      <c r="I416" s="30">
        <v>1.14486</v>
      </c>
      <c r="J416" s="30">
        <v>8.2600000000000007E-2</v>
      </c>
      <c r="K416" s="30">
        <v>0.48543999999999998</v>
      </c>
      <c r="L416" s="30">
        <v>3.857E-2</v>
      </c>
      <c r="M416" s="30">
        <v>101.1948</v>
      </c>
      <c r="N416" s="30">
        <v>-8361</v>
      </c>
      <c r="O416" s="30">
        <v>-119</v>
      </c>
      <c r="P416" s="30">
        <v>277</v>
      </c>
      <c r="Q416" s="30" t="s">
        <v>24</v>
      </c>
      <c r="R416" s="30" t="s">
        <v>24</v>
      </c>
      <c r="S416" s="33" t="s">
        <v>486</v>
      </c>
      <c r="T416" s="30">
        <v>0</v>
      </c>
      <c r="U416" s="30">
        <v>11.10303</v>
      </c>
      <c r="V416" s="30">
        <v>1</v>
      </c>
      <c r="W416" s="30" t="s">
        <v>487</v>
      </c>
    </row>
    <row r="417" spans="1:23" s="31" customFormat="1" x14ac:dyDescent="0.2">
      <c r="A417" s="30" t="s">
        <v>30</v>
      </c>
      <c r="B417" s="30">
        <v>0.56425999999999998</v>
      </c>
      <c r="C417" s="30">
        <v>30.919</v>
      </c>
      <c r="D417" s="30">
        <v>9.4087099999999992</v>
      </c>
      <c r="E417" s="30">
        <v>48.601520000000001</v>
      </c>
      <c r="F417" s="30">
        <v>0</v>
      </c>
      <c r="G417" s="30">
        <v>1.9672099999999999</v>
      </c>
      <c r="H417" s="30">
        <v>2.3146300000000002</v>
      </c>
      <c r="I417" s="30">
        <v>1.1458699999999999</v>
      </c>
      <c r="J417" s="30">
        <v>0.12981999999999999</v>
      </c>
      <c r="K417" s="30">
        <v>3.7751199999999998</v>
      </c>
      <c r="L417" s="30">
        <v>3.771E-2</v>
      </c>
      <c r="M417" s="30">
        <v>98.863829999999993</v>
      </c>
      <c r="N417" s="30">
        <v>-8465</v>
      </c>
      <c r="O417" s="30">
        <v>-26</v>
      </c>
      <c r="P417" s="30">
        <v>277</v>
      </c>
      <c r="Q417" s="30" t="s">
        <v>24</v>
      </c>
      <c r="R417" s="30" t="s">
        <v>24</v>
      </c>
      <c r="S417" s="33" t="s">
        <v>488</v>
      </c>
      <c r="T417" s="30">
        <v>139.52000000000001</v>
      </c>
      <c r="U417" s="30">
        <v>11.318250000000001</v>
      </c>
      <c r="V417" s="30">
        <v>2</v>
      </c>
      <c r="W417" s="30" t="s">
        <v>489</v>
      </c>
    </row>
    <row r="418" spans="1:23" s="31" customFormat="1" x14ac:dyDescent="0.2">
      <c r="A418" s="30" t="s">
        <v>36</v>
      </c>
      <c r="B418" s="30">
        <v>0</v>
      </c>
      <c r="C418" s="30">
        <v>33.472259999999999</v>
      </c>
      <c r="D418" s="30">
        <v>11.583019999999999</v>
      </c>
      <c r="E418" s="30">
        <v>51.296900000000001</v>
      </c>
      <c r="F418" s="30">
        <v>7.2300000000000003E-3</v>
      </c>
      <c r="G418" s="30">
        <v>0.63643000000000005</v>
      </c>
      <c r="H418" s="30">
        <v>2.1789299999999998</v>
      </c>
      <c r="I418" s="30">
        <v>0.96094000000000002</v>
      </c>
      <c r="J418" s="30">
        <v>6.0319999999999999E-2</v>
      </c>
      <c r="K418" s="30">
        <v>0.47782999999999998</v>
      </c>
      <c r="L418" s="30">
        <v>3.2840000000000001E-2</v>
      </c>
      <c r="M418" s="30">
        <v>100.7067</v>
      </c>
      <c r="N418" s="30">
        <v>-8160</v>
      </c>
      <c r="O418" s="30">
        <v>235</v>
      </c>
      <c r="P418" s="30">
        <v>277</v>
      </c>
      <c r="Q418" s="30" t="s">
        <v>24</v>
      </c>
      <c r="R418" s="30" t="s">
        <v>24</v>
      </c>
      <c r="S418" s="33" t="s">
        <v>490</v>
      </c>
      <c r="T418" s="30">
        <v>407.08</v>
      </c>
      <c r="U418" s="30">
        <v>11.03138</v>
      </c>
      <c r="V418" s="30">
        <v>3</v>
      </c>
      <c r="W418" s="30" t="s">
        <v>491</v>
      </c>
    </row>
    <row r="419" spans="1:23" s="31" customFormat="1" x14ac:dyDescent="0.2">
      <c r="A419" s="30" t="s">
        <v>39</v>
      </c>
      <c r="B419" s="30">
        <v>1.004E-2</v>
      </c>
      <c r="C419" s="30">
        <v>56.144629999999999</v>
      </c>
      <c r="D419" s="30">
        <v>7.5999999999999998E-2</v>
      </c>
      <c r="E419" s="30">
        <v>42.752290000000002</v>
      </c>
      <c r="F419" s="30">
        <v>0</v>
      </c>
      <c r="G419" s="30">
        <v>0.16682</v>
      </c>
      <c r="H419" s="30">
        <v>0.16194</v>
      </c>
      <c r="I419" s="30">
        <v>0.13163</v>
      </c>
      <c r="J419" s="30">
        <v>6.157E-2</v>
      </c>
      <c r="K419" s="30">
        <v>1.2627600000000001</v>
      </c>
      <c r="L419" s="30">
        <v>8.1999999999999998E-4</v>
      </c>
      <c r="M419" s="30">
        <v>100.7685</v>
      </c>
      <c r="N419" s="30">
        <v>-8244</v>
      </c>
      <c r="O419" s="30">
        <v>-3</v>
      </c>
      <c r="P419" s="30">
        <v>277</v>
      </c>
      <c r="Q419" s="30" t="s">
        <v>24</v>
      </c>
      <c r="R419" s="30" t="s">
        <v>24</v>
      </c>
      <c r="S419" s="33" t="s">
        <v>492</v>
      </c>
      <c r="T419" s="30">
        <v>164.76</v>
      </c>
      <c r="U419" s="30">
        <v>10.842700000000001</v>
      </c>
      <c r="V419" s="30">
        <v>4</v>
      </c>
      <c r="W419" s="30" t="s">
        <v>493</v>
      </c>
    </row>
    <row r="420" spans="1:23" s="31" customFormat="1" x14ac:dyDescent="0.2">
      <c r="A420" s="30" t="s">
        <v>43</v>
      </c>
      <c r="B420" s="30">
        <v>5.2500000000000003E-3</v>
      </c>
      <c r="C420" s="30">
        <v>55.707650000000001</v>
      </c>
      <c r="D420" s="30">
        <v>2.4140000000000002E-2</v>
      </c>
      <c r="E420" s="30">
        <v>42.907730000000001</v>
      </c>
      <c r="F420" s="30">
        <v>1.7350000000000001E-2</v>
      </c>
      <c r="G420" s="30">
        <v>0.15684999999999999</v>
      </c>
      <c r="H420" s="30">
        <v>9.332E-2</v>
      </c>
      <c r="I420" s="30">
        <v>5.1810000000000002E-2</v>
      </c>
      <c r="J420" s="30">
        <v>0.11176</v>
      </c>
      <c r="K420" s="30">
        <v>1.6941200000000001</v>
      </c>
      <c r="L420" s="30">
        <v>1.508E-2</v>
      </c>
      <c r="M420" s="30">
        <v>100.7851</v>
      </c>
      <c r="N420" s="30">
        <v>-8290</v>
      </c>
      <c r="O420" s="30">
        <v>22</v>
      </c>
      <c r="P420" s="30">
        <v>277</v>
      </c>
      <c r="Q420" s="30" t="s">
        <v>24</v>
      </c>
      <c r="R420" s="30" t="s">
        <v>24</v>
      </c>
      <c r="S420" s="33" t="s">
        <v>494</v>
      </c>
      <c r="T420" s="30">
        <v>157.87</v>
      </c>
      <c r="U420" s="30">
        <v>10.89227</v>
      </c>
      <c r="V420" s="30">
        <v>5</v>
      </c>
      <c r="W420" s="30" t="s">
        <v>495</v>
      </c>
    </row>
    <row r="421" spans="1:23" s="31" customFormat="1" x14ac:dyDescent="0.2">
      <c r="A421" s="30" t="s">
        <v>48</v>
      </c>
      <c r="B421" s="30">
        <v>0</v>
      </c>
      <c r="C421" s="30">
        <v>55.873150000000003</v>
      </c>
      <c r="D421" s="30">
        <v>7.1059999999999998E-2</v>
      </c>
      <c r="E421" s="30">
        <v>42.722940000000001</v>
      </c>
      <c r="F421" s="30">
        <v>0</v>
      </c>
      <c r="G421" s="30">
        <v>0.12559999999999999</v>
      </c>
      <c r="H421" s="30">
        <v>0.13852999999999999</v>
      </c>
      <c r="I421" s="30">
        <v>0.10604</v>
      </c>
      <c r="J421" s="30">
        <v>0.11395</v>
      </c>
      <c r="K421" s="30">
        <v>1.8085599999999999</v>
      </c>
      <c r="L421" s="30">
        <v>0</v>
      </c>
      <c r="M421" s="30">
        <v>100.9598</v>
      </c>
      <c r="N421" s="30">
        <v>-8461</v>
      </c>
      <c r="O421" s="30">
        <v>152</v>
      </c>
      <c r="P421" s="30">
        <v>277</v>
      </c>
      <c r="Q421" s="30" t="s">
        <v>24</v>
      </c>
      <c r="R421" s="30" t="s">
        <v>24</v>
      </c>
      <c r="S421" s="33" t="s">
        <v>496</v>
      </c>
      <c r="T421" s="30">
        <v>288.86</v>
      </c>
      <c r="U421" s="30">
        <v>10.92033</v>
      </c>
      <c r="V421" s="30">
        <v>6</v>
      </c>
      <c r="W421" s="30" t="s">
        <v>497</v>
      </c>
    </row>
    <row r="422" spans="1:23" s="31" customFormat="1" x14ac:dyDescent="0.2">
      <c r="A422" s="30" t="s">
        <v>53</v>
      </c>
      <c r="B422" s="30">
        <v>0.22406000000000001</v>
      </c>
      <c r="C422" s="30">
        <v>0.20637</v>
      </c>
      <c r="D422" s="30">
        <v>36.51746</v>
      </c>
      <c r="E422" s="30">
        <v>43.342869999999998</v>
      </c>
      <c r="F422" s="30">
        <v>3.4499999999999999E-3</v>
      </c>
      <c r="G422" s="30">
        <v>19.76925</v>
      </c>
      <c r="H422" s="30">
        <v>8.8900000000000003E-3</v>
      </c>
      <c r="I422" s="30">
        <v>4.018E-2</v>
      </c>
      <c r="J422" s="30">
        <v>1.2699999999999999E-2</v>
      </c>
      <c r="K422" s="30">
        <v>0.18679999999999999</v>
      </c>
      <c r="L422" s="30">
        <v>0</v>
      </c>
      <c r="M422" s="30">
        <v>100.312</v>
      </c>
      <c r="N422" s="30">
        <v>-8413</v>
      </c>
      <c r="O422" s="30">
        <v>95</v>
      </c>
      <c r="P422" s="30">
        <v>277</v>
      </c>
      <c r="Q422" s="30" t="s">
        <v>24</v>
      </c>
      <c r="R422" s="30" t="s">
        <v>24</v>
      </c>
      <c r="S422" s="33" t="s">
        <v>498</v>
      </c>
      <c r="T422" s="30">
        <v>220.23</v>
      </c>
      <c r="U422" s="30">
        <v>11.9398</v>
      </c>
      <c r="V422" s="30">
        <v>7</v>
      </c>
      <c r="W422" s="30" t="s">
        <v>499</v>
      </c>
    </row>
    <row r="423" spans="1:23" s="31" customFormat="1" x14ac:dyDescent="0.2">
      <c r="A423" s="30" t="s">
        <v>59</v>
      </c>
      <c r="B423" s="30">
        <v>0.48692999999999997</v>
      </c>
      <c r="C423" s="30">
        <v>2.0498599999999998</v>
      </c>
      <c r="D423" s="30">
        <v>34.758719999999997</v>
      </c>
      <c r="E423" s="30">
        <v>43.80545</v>
      </c>
      <c r="F423" s="30">
        <v>9.7400000000000004E-3</v>
      </c>
      <c r="G423" s="30">
        <v>18.021979999999999</v>
      </c>
      <c r="H423" s="30">
        <v>4.2840000000000003E-2</v>
      </c>
      <c r="I423" s="30">
        <v>1.9429999999999999E-2</v>
      </c>
      <c r="J423" s="30">
        <v>1.455E-2</v>
      </c>
      <c r="K423" s="30">
        <v>0.56142000000000003</v>
      </c>
      <c r="L423" s="30">
        <v>0</v>
      </c>
      <c r="M423" s="30">
        <v>99.770910000000001</v>
      </c>
      <c r="N423" s="30">
        <v>-8350</v>
      </c>
      <c r="O423" s="30">
        <v>138</v>
      </c>
      <c r="P423" s="30">
        <v>276</v>
      </c>
      <c r="Q423" s="30" t="s">
        <v>24</v>
      </c>
      <c r="R423" s="30" t="s">
        <v>24</v>
      </c>
      <c r="S423" s="33" t="s">
        <v>500</v>
      </c>
      <c r="T423" s="30">
        <v>257.24</v>
      </c>
      <c r="U423" s="30">
        <v>11.82028</v>
      </c>
      <c r="V423" s="30">
        <v>8</v>
      </c>
      <c r="W423" s="30" t="s">
        <v>501</v>
      </c>
    </row>
    <row r="424" spans="1:23" s="31" customFormat="1" x14ac:dyDescent="0.2">
      <c r="A424" s="30" t="s">
        <v>65</v>
      </c>
      <c r="B424" s="30">
        <v>0.85085</v>
      </c>
      <c r="C424" s="30">
        <v>0.23998</v>
      </c>
      <c r="D424" s="30">
        <v>35.61365</v>
      </c>
      <c r="E424" s="30">
        <v>44.541670000000003</v>
      </c>
      <c r="F424" s="30">
        <v>0</v>
      </c>
      <c r="G424" s="30">
        <v>18.083590000000001</v>
      </c>
      <c r="H424" s="30">
        <v>1.4120000000000001E-2</v>
      </c>
      <c r="I424" s="30">
        <v>3.5580000000000001E-2</v>
      </c>
      <c r="J424" s="30">
        <v>0</v>
      </c>
      <c r="K424" s="30">
        <v>0.23977999999999999</v>
      </c>
      <c r="L424" s="30">
        <v>3.517E-2</v>
      </c>
      <c r="M424" s="30">
        <v>99.654380000000003</v>
      </c>
      <c r="N424" s="30">
        <v>-8242</v>
      </c>
      <c r="O424" s="30">
        <v>255</v>
      </c>
      <c r="P424" s="30">
        <v>276</v>
      </c>
      <c r="Q424" s="30" t="s">
        <v>24</v>
      </c>
      <c r="R424" s="30" t="s">
        <v>24</v>
      </c>
      <c r="S424" s="33" t="s">
        <v>502</v>
      </c>
      <c r="T424" s="30">
        <v>392.48</v>
      </c>
      <c r="U424" s="30">
        <v>11.78307</v>
      </c>
      <c r="V424" s="30">
        <v>9</v>
      </c>
      <c r="W424" s="30" t="s">
        <v>503</v>
      </c>
    </row>
    <row r="425" spans="1:23" s="31" customFormat="1" x14ac:dyDescent="0.2">
      <c r="A425" s="30" t="s">
        <v>73</v>
      </c>
      <c r="B425" s="30">
        <v>0.53039999999999998</v>
      </c>
      <c r="C425" s="30">
        <v>0.37567</v>
      </c>
      <c r="D425" s="30">
        <v>35.804450000000003</v>
      </c>
      <c r="E425" s="30">
        <v>44.089770000000001</v>
      </c>
      <c r="F425" s="30">
        <v>7.7400000000000004E-3</v>
      </c>
      <c r="G425" s="30">
        <v>18.882200000000001</v>
      </c>
      <c r="H425" s="30">
        <v>3.7299999999999998E-3</v>
      </c>
      <c r="I425" s="30">
        <v>0</v>
      </c>
      <c r="J425" s="30">
        <v>0</v>
      </c>
      <c r="K425" s="30">
        <v>7.6289999999999997E-2</v>
      </c>
      <c r="L425" s="30">
        <v>3.3459999999999997E-2</v>
      </c>
      <c r="M425" s="30">
        <v>99.803709999999995</v>
      </c>
      <c r="N425" s="30">
        <v>-8387</v>
      </c>
      <c r="O425" s="30">
        <v>28</v>
      </c>
      <c r="P425" s="30">
        <v>276</v>
      </c>
      <c r="Q425" s="30" t="s">
        <v>24</v>
      </c>
      <c r="R425" s="30" t="s">
        <v>24</v>
      </c>
      <c r="S425" s="33" t="s">
        <v>504</v>
      </c>
      <c r="T425" s="30">
        <v>149.29</v>
      </c>
      <c r="U425" s="30">
        <v>11.822290000000001</v>
      </c>
      <c r="V425" s="30">
        <v>10</v>
      </c>
      <c r="W425" s="30" t="s">
        <v>505</v>
      </c>
    </row>
    <row r="426" spans="1:23" s="31" customFormat="1" x14ac:dyDescent="0.2">
      <c r="A426" s="30" t="s">
        <v>81</v>
      </c>
      <c r="B426" s="30">
        <v>0</v>
      </c>
      <c r="C426" s="30">
        <v>0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-8546</v>
      </c>
      <c r="O426" s="30">
        <v>8</v>
      </c>
      <c r="P426" s="30">
        <v>276</v>
      </c>
      <c r="Q426" s="30" t="s">
        <v>24</v>
      </c>
      <c r="R426" s="30" t="s">
        <v>24</v>
      </c>
      <c r="S426" s="33" t="s">
        <v>506</v>
      </c>
      <c r="T426" s="30">
        <v>224.4</v>
      </c>
      <c r="U426" s="30">
        <v>-3.0000000000000001E-5</v>
      </c>
      <c r="V426" s="30">
        <v>11</v>
      </c>
      <c r="W426" s="30" t="s">
        <v>507</v>
      </c>
    </row>
    <row r="427" spans="1:23" s="31" customFormat="1" x14ac:dyDescent="0.2">
      <c r="A427" s="30" t="s">
        <v>87</v>
      </c>
      <c r="B427" s="30">
        <v>8.0599999999999995E-3</v>
      </c>
      <c r="C427" s="30">
        <v>25.815809999999999</v>
      </c>
      <c r="D427" s="30">
        <v>71.444710000000001</v>
      </c>
      <c r="E427" s="30">
        <v>0.34092</v>
      </c>
      <c r="F427" s="30">
        <v>0</v>
      </c>
      <c r="G427" s="30">
        <v>0.13225000000000001</v>
      </c>
      <c r="H427" s="30">
        <v>0.18043000000000001</v>
      </c>
      <c r="I427" s="30">
        <v>0.82108999999999999</v>
      </c>
      <c r="J427" s="30">
        <v>2.9350000000000001E-2</v>
      </c>
      <c r="K427" s="30">
        <v>1.7186600000000001</v>
      </c>
      <c r="L427" s="30">
        <v>0</v>
      </c>
      <c r="M427" s="30">
        <v>100.4913</v>
      </c>
      <c r="N427" s="30">
        <v>-8437</v>
      </c>
      <c r="O427" s="30">
        <v>76</v>
      </c>
      <c r="P427" s="30">
        <v>276</v>
      </c>
      <c r="Q427" s="30" t="s">
        <v>24</v>
      </c>
      <c r="R427" s="30" t="s">
        <v>24</v>
      </c>
      <c r="S427" s="33" t="s">
        <v>508</v>
      </c>
      <c r="T427" s="30">
        <v>209.29</v>
      </c>
      <c r="U427" s="30">
        <v>10.9209</v>
      </c>
      <c r="V427" s="30">
        <v>12</v>
      </c>
      <c r="W427" s="30" t="s">
        <v>509</v>
      </c>
    </row>
    <row r="428" spans="1:23" s="31" customFormat="1" x14ac:dyDescent="0.2">
      <c r="A428" s="30" t="s">
        <v>92</v>
      </c>
      <c r="B428" s="30">
        <v>4.4000000000000003E-3</v>
      </c>
      <c r="C428" s="30">
        <v>33.330469999999998</v>
      </c>
      <c r="D428" s="30">
        <v>11.10862</v>
      </c>
      <c r="E428" s="30">
        <v>51.459209999999999</v>
      </c>
      <c r="F428" s="30">
        <v>0</v>
      </c>
      <c r="G428" s="30">
        <v>0.64144999999999996</v>
      </c>
      <c r="H428" s="30">
        <v>2.3783099999999999</v>
      </c>
      <c r="I428" s="30">
        <v>1.2387999999999999</v>
      </c>
      <c r="J428" s="30">
        <v>6.0139999999999999E-2</v>
      </c>
      <c r="K428" s="30">
        <v>0.50261</v>
      </c>
      <c r="L428" s="30">
        <v>0</v>
      </c>
      <c r="M428" s="30">
        <v>100.724</v>
      </c>
      <c r="N428" s="30">
        <v>-8469</v>
      </c>
      <c r="O428" s="30">
        <v>-402</v>
      </c>
      <c r="P428" s="30">
        <v>276</v>
      </c>
      <c r="Q428" s="30" t="s">
        <v>24</v>
      </c>
      <c r="R428" s="30" t="s">
        <v>24</v>
      </c>
      <c r="S428" s="33" t="s">
        <v>510</v>
      </c>
      <c r="T428" s="30">
        <v>302.91000000000003</v>
      </c>
      <c r="U428" s="30">
        <v>11.05326</v>
      </c>
      <c r="V428" s="30">
        <v>13</v>
      </c>
      <c r="W428" s="30" t="s">
        <v>511</v>
      </c>
    </row>
    <row r="429" spans="1:23" s="31" customFormat="1" x14ac:dyDescent="0.2">
      <c r="A429" s="30" t="s">
        <v>97</v>
      </c>
      <c r="B429" s="30">
        <v>1.2529999999999999E-2</v>
      </c>
      <c r="C429" s="30">
        <v>24.161239999999999</v>
      </c>
      <c r="D429" s="30">
        <v>69.022900000000007</v>
      </c>
      <c r="E429" s="30">
        <v>0.38163000000000002</v>
      </c>
      <c r="F429" s="30">
        <v>0</v>
      </c>
      <c r="G429" s="30">
        <v>5.2900000000000003E-2</v>
      </c>
      <c r="H429" s="30">
        <v>0.44423000000000001</v>
      </c>
      <c r="I429" s="30">
        <v>2.03722</v>
      </c>
      <c r="J429" s="30">
        <v>9.5670000000000005E-2</v>
      </c>
      <c r="K429" s="30">
        <v>5.0870499999999996</v>
      </c>
      <c r="L429" s="30">
        <v>0</v>
      </c>
      <c r="M429" s="30">
        <v>101.2953</v>
      </c>
      <c r="N429" s="30">
        <v>-8450</v>
      </c>
      <c r="O429" s="30">
        <v>-375</v>
      </c>
      <c r="P429" s="30">
        <v>276</v>
      </c>
      <c r="Q429" s="30" t="s">
        <v>24</v>
      </c>
      <c r="R429" s="30" t="s">
        <v>24</v>
      </c>
      <c r="S429" s="33" t="s">
        <v>512</v>
      </c>
      <c r="T429" s="30">
        <v>271.02999999999997</v>
      </c>
      <c r="U429" s="30">
        <v>11.50709</v>
      </c>
      <c r="V429" s="30">
        <v>14</v>
      </c>
      <c r="W429" s="30" t="s">
        <v>513</v>
      </c>
    </row>
    <row r="430" spans="1:23" s="31" customFormat="1" x14ac:dyDescent="0.2">
      <c r="A430" s="30" t="s">
        <v>103</v>
      </c>
      <c r="B430" s="30">
        <v>0.99133000000000004</v>
      </c>
      <c r="C430" s="30">
        <v>0.23352999999999999</v>
      </c>
      <c r="D430" s="30">
        <v>34.962530000000001</v>
      </c>
      <c r="E430" s="30">
        <v>45.041319999999999</v>
      </c>
      <c r="F430" s="30">
        <v>0</v>
      </c>
      <c r="G430" s="30">
        <v>18.569980000000001</v>
      </c>
      <c r="H430" s="30">
        <v>3.5639999999999998E-2</v>
      </c>
      <c r="I430" s="30">
        <v>6.4759999999999998E-2</v>
      </c>
      <c r="J430" s="30">
        <v>2.1299999999999999E-3</v>
      </c>
      <c r="K430" s="30">
        <v>0.18817</v>
      </c>
      <c r="L430" s="30">
        <v>0</v>
      </c>
      <c r="M430" s="30">
        <v>100.0894</v>
      </c>
      <c r="N430" s="30">
        <v>-8474</v>
      </c>
      <c r="O430" s="30">
        <v>-375</v>
      </c>
      <c r="P430" s="30">
        <v>276</v>
      </c>
      <c r="Q430" s="30" t="s">
        <v>24</v>
      </c>
      <c r="R430" s="30" t="s">
        <v>24</v>
      </c>
      <c r="S430" s="33" t="s">
        <v>514</v>
      </c>
      <c r="T430" s="30">
        <v>279.83</v>
      </c>
      <c r="U430" s="30">
        <v>11.85209</v>
      </c>
      <c r="V430" s="30">
        <v>15</v>
      </c>
      <c r="W430" s="30" t="s">
        <v>515</v>
      </c>
    </row>
    <row r="431" spans="1:23" s="31" customFormat="1" x14ac:dyDescent="0.2">
      <c r="A431" s="30" t="s">
        <v>108</v>
      </c>
      <c r="B431" s="30">
        <v>2.4539999999999999E-2</v>
      </c>
      <c r="C431" s="30">
        <v>27.490110000000001</v>
      </c>
      <c r="D431" s="30">
        <v>68.886750000000006</v>
      </c>
      <c r="E431" s="30">
        <v>2.1662400000000002</v>
      </c>
      <c r="F431" s="30">
        <v>7.8300000000000002E-3</v>
      </c>
      <c r="G431" s="30">
        <v>5.1540000000000002E-2</v>
      </c>
      <c r="H431" s="30">
        <v>0.30470999999999998</v>
      </c>
      <c r="I431" s="30">
        <v>1.35846</v>
      </c>
      <c r="J431" s="30">
        <v>5.5030000000000003E-2</v>
      </c>
      <c r="K431" s="30">
        <v>0.6673</v>
      </c>
      <c r="L431" s="30">
        <v>0</v>
      </c>
      <c r="M431" s="30">
        <v>101.0125</v>
      </c>
      <c r="N431" s="30">
        <v>-8236</v>
      </c>
      <c r="O431" s="30">
        <v>-399</v>
      </c>
      <c r="P431" s="30">
        <v>276</v>
      </c>
      <c r="Q431" s="30" t="s">
        <v>24</v>
      </c>
      <c r="R431" s="30" t="s">
        <v>24</v>
      </c>
      <c r="S431" s="33" t="s">
        <v>516</v>
      </c>
      <c r="T431" s="30">
        <v>306.64</v>
      </c>
      <c r="U431" s="30">
        <v>10.90724</v>
      </c>
      <c r="V431" s="30">
        <v>16</v>
      </c>
      <c r="W431" s="30" t="s">
        <v>517</v>
      </c>
    </row>
    <row r="432" spans="1:23" s="31" customFormat="1" x14ac:dyDescent="0.2">
      <c r="A432" s="30" t="s">
        <v>114</v>
      </c>
      <c r="B432" s="30">
        <v>6.9899999999999997E-3</v>
      </c>
      <c r="C432" s="30">
        <v>33.008139999999997</v>
      </c>
      <c r="D432" s="30">
        <v>13.17553</v>
      </c>
      <c r="E432" s="30">
        <v>50.406770000000002</v>
      </c>
      <c r="F432" s="30">
        <v>0</v>
      </c>
      <c r="G432" s="30">
        <v>0.44552999999999998</v>
      </c>
      <c r="H432" s="30">
        <v>1.8590599999999999</v>
      </c>
      <c r="I432" s="30">
        <v>1.2058</v>
      </c>
      <c r="J432" s="30">
        <v>6.6900000000000001E-2</v>
      </c>
      <c r="K432" s="30">
        <v>0.55057999999999996</v>
      </c>
      <c r="L432" s="30">
        <v>0</v>
      </c>
      <c r="M432" s="30">
        <v>100.7253</v>
      </c>
      <c r="N432" s="30">
        <v>-8053</v>
      </c>
      <c r="O432" s="30">
        <v>-24</v>
      </c>
      <c r="P432" s="30">
        <v>276</v>
      </c>
      <c r="Q432" s="30" t="s">
        <v>24</v>
      </c>
      <c r="R432" s="30" t="s">
        <v>24</v>
      </c>
      <c r="S432" s="33" t="s">
        <v>518</v>
      </c>
      <c r="T432" s="30">
        <v>322.32</v>
      </c>
      <c r="U432" s="30">
        <v>11.020390000000001</v>
      </c>
      <c r="V432" s="30">
        <v>17</v>
      </c>
      <c r="W432" s="30" t="s">
        <v>519</v>
      </c>
    </row>
    <row r="433" spans="1:23" s="31" customFormat="1" x14ac:dyDescent="0.2">
      <c r="S433" s="34"/>
    </row>
    <row r="434" spans="1:23" s="31" customFormat="1" x14ac:dyDescent="0.2">
      <c r="A434" s="30" t="s">
        <v>0</v>
      </c>
      <c r="B434" s="30" t="s">
        <v>1</v>
      </c>
      <c r="C434" s="30" t="s">
        <v>2</v>
      </c>
      <c r="D434" s="30" t="s">
        <v>3</v>
      </c>
      <c r="E434" s="30" t="s">
        <v>4</v>
      </c>
      <c r="F434" s="30" t="s">
        <v>485</v>
      </c>
      <c r="G434" s="30" t="s">
        <v>6</v>
      </c>
      <c r="H434" s="30" t="s">
        <v>7</v>
      </c>
      <c r="I434" s="30" t="s">
        <v>8</v>
      </c>
      <c r="J434" s="30" t="s">
        <v>9</v>
      </c>
      <c r="K434" s="30" t="s">
        <v>10</v>
      </c>
      <c r="L434" s="30" t="s">
        <v>11</v>
      </c>
      <c r="M434" s="30" t="s">
        <v>12</v>
      </c>
      <c r="N434" s="30" t="s">
        <v>13</v>
      </c>
      <c r="O434" s="30" t="s">
        <v>14</v>
      </c>
      <c r="P434" s="30" t="s">
        <v>15</v>
      </c>
      <c r="Q434" s="30" t="s">
        <v>16</v>
      </c>
      <c r="R434" s="30" t="s">
        <v>17</v>
      </c>
      <c r="S434" s="33" t="s">
        <v>18</v>
      </c>
      <c r="T434" s="30" t="s">
        <v>19</v>
      </c>
      <c r="U434" s="30" t="s">
        <v>20</v>
      </c>
      <c r="V434" s="30" t="s">
        <v>21</v>
      </c>
      <c r="W434" s="30" t="s">
        <v>22</v>
      </c>
    </row>
    <row r="435" spans="1:23" s="31" customFormat="1" x14ac:dyDescent="0.2">
      <c r="A435" s="30" t="s">
        <v>23</v>
      </c>
      <c r="B435" s="30">
        <v>3.9788600000000001</v>
      </c>
      <c r="C435" s="30">
        <v>5.4196799999999996</v>
      </c>
      <c r="D435" s="30">
        <v>22.949380000000001</v>
      </c>
      <c r="E435" s="30">
        <v>54.687220000000003</v>
      </c>
      <c r="F435" s="30">
        <v>2.5749999999999999E-2</v>
      </c>
      <c r="G435" s="30">
        <v>11.28261</v>
      </c>
      <c r="H435" s="30">
        <v>0.54110999999999998</v>
      </c>
      <c r="I435" s="30">
        <v>0.19220000000000001</v>
      </c>
      <c r="J435" s="30">
        <v>0.22397</v>
      </c>
      <c r="K435" s="30">
        <v>1.68269</v>
      </c>
      <c r="L435" s="30">
        <v>3.4270000000000002E-2</v>
      </c>
      <c r="M435" s="30">
        <v>101.0177</v>
      </c>
      <c r="N435" s="30">
        <v>19556</v>
      </c>
      <c r="O435" s="30">
        <v>26309</v>
      </c>
      <c r="P435" s="30">
        <v>221</v>
      </c>
      <c r="Q435" s="30" t="s">
        <v>24</v>
      </c>
      <c r="R435" s="30" t="s">
        <v>24</v>
      </c>
      <c r="S435" s="33" t="s">
        <v>520</v>
      </c>
      <c r="T435" s="30">
        <v>0</v>
      </c>
      <c r="U435" s="30">
        <v>11.7469</v>
      </c>
      <c r="V435" s="30">
        <v>1</v>
      </c>
      <c r="W435" s="30" t="s">
        <v>521</v>
      </c>
    </row>
    <row r="436" spans="1:23" s="31" customFormat="1" x14ac:dyDescent="0.2">
      <c r="A436" s="30" t="s">
        <v>30</v>
      </c>
      <c r="B436" s="30">
        <v>4.369E-2</v>
      </c>
      <c r="C436" s="30">
        <v>18.017690000000002</v>
      </c>
      <c r="D436" s="30">
        <v>9.3708899999999993</v>
      </c>
      <c r="E436" s="30">
        <v>49.201050000000002</v>
      </c>
      <c r="F436" s="30">
        <v>7.6400000000000001E-3</v>
      </c>
      <c r="G436" s="30">
        <v>18.674489999999999</v>
      </c>
      <c r="H436" s="30">
        <v>1.0351399999999999</v>
      </c>
      <c r="I436" s="30">
        <v>2.1587200000000002</v>
      </c>
      <c r="J436" s="30">
        <v>0.29482999999999998</v>
      </c>
      <c r="K436" s="30">
        <v>1.72051</v>
      </c>
      <c r="L436" s="30">
        <v>9.9100000000000004E-3</v>
      </c>
      <c r="M436" s="30">
        <v>100.53449999999999</v>
      </c>
      <c r="N436" s="30">
        <v>19792</v>
      </c>
      <c r="O436" s="30">
        <v>26256</v>
      </c>
      <c r="P436" s="30">
        <v>221</v>
      </c>
      <c r="Q436" s="30" t="s">
        <v>24</v>
      </c>
      <c r="R436" s="30" t="s">
        <v>24</v>
      </c>
      <c r="S436" s="33" t="s">
        <v>522</v>
      </c>
      <c r="T436" s="30">
        <v>241.88</v>
      </c>
      <c r="U436" s="30">
        <v>12.3123</v>
      </c>
      <c r="V436" s="30">
        <v>2</v>
      </c>
      <c r="W436" s="30" t="s">
        <v>523</v>
      </c>
    </row>
    <row r="437" spans="1:23" s="31" customFormat="1" x14ac:dyDescent="0.2">
      <c r="A437" s="30" t="s">
        <v>36</v>
      </c>
      <c r="B437" s="30">
        <v>5.2170000000000001E-2</v>
      </c>
      <c r="C437" s="30">
        <v>18.36382</v>
      </c>
      <c r="D437" s="30">
        <v>9.4267000000000003</v>
      </c>
      <c r="E437" s="30">
        <v>49.477409999999999</v>
      </c>
      <c r="F437" s="30">
        <v>2.4879999999999999E-2</v>
      </c>
      <c r="G437" s="30">
        <v>17.951350000000001</v>
      </c>
      <c r="H437" s="30">
        <v>0.80728999999999995</v>
      </c>
      <c r="I437" s="30">
        <v>2.0847000000000002</v>
      </c>
      <c r="J437" s="30">
        <v>0.34889999999999999</v>
      </c>
      <c r="K437" s="30">
        <v>1.7696000000000001</v>
      </c>
      <c r="L437" s="30">
        <v>0</v>
      </c>
      <c r="M437" s="30">
        <v>100.3068</v>
      </c>
      <c r="N437" s="30">
        <v>19867</v>
      </c>
      <c r="O437" s="30">
        <v>26264</v>
      </c>
      <c r="P437" s="30">
        <v>221</v>
      </c>
      <c r="Q437" s="30" t="s">
        <v>24</v>
      </c>
      <c r="R437" s="30" t="s">
        <v>24</v>
      </c>
      <c r="S437" s="33" t="s">
        <v>524</v>
      </c>
      <c r="T437" s="30">
        <v>314.24</v>
      </c>
      <c r="U437" s="30">
        <v>12.23516</v>
      </c>
      <c r="V437" s="30">
        <v>3</v>
      </c>
      <c r="W437" s="30" t="s">
        <v>525</v>
      </c>
    </row>
    <row r="438" spans="1:23" s="31" customFormat="1" x14ac:dyDescent="0.2">
      <c r="A438" s="30" t="s">
        <v>39</v>
      </c>
      <c r="B438" s="30">
        <v>3.9819599999999999</v>
      </c>
      <c r="C438" s="30">
        <v>5.6329599999999997</v>
      </c>
      <c r="D438" s="30">
        <v>23.2178</v>
      </c>
      <c r="E438" s="30">
        <v>54.193449999999999</v>
      </c>
      <c r="F438" s="30">
        <v>0</v>
      </c>
      <c r="G438" s="30">
        <v>11.399570000000001</v>
      </c>
      <c r="H438" s="30">
        <v>0.57021999999999995</v>
      </c>
      <c r="I438" s="30">
        <v>0.14466999999999999</v>
      </c>
      <c r="J438" s="30">
        <v>0.21456</v>
      </c>
      <c r="K438" s="30">
        <v>1.5835999999999999</v>
      </c>
      <c r="L438" s="30">
        <v>6.9760000000000003E-2</v>
      </c>
      <c r="M438" s="30">
        <v>101.0086</v>
      </c>
      <c r="N438" s="30">
        <v>19724</v>
      </c>
      <c r="O438" s="30">
        <v>26179</v>
      </c>
      <c r="P438" s="30">
        <v>221</v>
      </c>
      <c r="Q438" s="30" t="s">
        <v>24</v>
      </c>
      <c r="R438" s="30" t="s">
        <v>24</v>
      </c>
      <c r="S438" s="33" t="s">
        <v>526</v>
      </c>
      <c r="T438" s="30">
        <v>212.42</v>
      </c>
      <c r="U438" s="30">
        <v>11.74112</v>
      </c>
      <c r="V438" s="30">
        <v>4</v>
      </c>
      <c r="W438" s="30" t="s">
        <v>527</v>
      </c>
    </row>
    <row r="439" spans="1:23" s="31" customFormat="1" x14ac:dyDescent="0.2">
      <c r="A439" s="30" t="s">
        <v>43</v>
      </c>
      <c r="B439" s="30">
        <v>4.3450000000000003E-2</v>
      </c>
      <c r="C439" s="30">
        <v>18.513310000000001</v>
      </c>
      <c r="D439" s="30">
        <v>8.5324399999999994</v>
      </c>
      <c r="E439" s="30">
        <v>49.762740000000001</v>
      </c>
      <c r="F439" s="30">
        <v>8.3400000000000002E-3</v>
      </c>
      <c r="G439" s="30">
        <v>18.43169</v>
      </c>
      <c r="H439" s="30">
        <v>1.0665800000000001</v>
      </c>
      <c r="I439" s="30">
        <v>2.2522199999999999</v>
      </c>
      <c r="J439" s="30">
        <v>0.25163999999999997</v>
      </c>
      <c r="K439" s="30">
        <v>1.71594</v>
      </c>
      <c r="L439" s="30">
        <v>4.0300000000000002E-2</v>
      </c>
      <c r="M439" s="30">
        <v>100.6186</v>
      </c>
      <c r="N439" s="30">
        <v>19724</v>
      </c>
      <c r="O439" s="30">
        <v>26133</v>
      </c>
      <c r="P439" s="30">
        <v>221</v>
      </c>
      <c r="Q439" s="30" t="s">
        <v>24</v>
      </c>
      <c r="R439" s="30" t="s">
        <v>24</v>
      </c>
      <c r="S439" s="33" t="s">
        <v>528</v>
      </c>
      <c r="T439" s="30">
        <v>243.31</v>
      </c>
      <c r="U439" s="30">
        <v>12.31507</v>
      </c>
      <c r="V439" s="30">
        <v>5</v>
      </c>
      <c r="W439" s="30" t="s">
        <v>529</v>
      </c>
    </row>
    <row r="440" spans="1:23" s="31" customFormat="1" x14ac:dyDescent="0.2">
      <c r="A440" s="30" t="s">
        <v>48</v>
      </c>
      <c r="B440" s="30">
        <v>3.5232000000000001</v>
      </c>
      <c r="C440" s="30">
        <v>5.8669799999999999</v>
      </c>
      <c r="D440" s="30">
        <v>22.40832</v>
      </c>
      <c r="E440" s="30">
        <v>52.642020000000002</v>
      </c>
      <c r="F440" s="30">
        <v>2.4150000000000001E-2</v>
      </c>
      <c r="G440" s="30">
        <v>12.21064</v>
      </c>
      <c r="H440" s="30">
        <v>0.66795000000000004</v>
      </c>
      <c r="I440" s="30">
        <v>0.24934000000000001</v>
      </c>
      <c r="J440" s="30">
        <v>0.23558999999999999</v>
      </c>
      <c r="K440" s="30">
        <v>2.5299100000000001</v>
      </c>
      <c r="L440" s="30">
        <v>2.3570000000000001E-2</v>
      </c>
      <c r="M440" s="30">
        <v>100.3817</v>
      </c>
      <c r="N440" s="30">
        <v>20048</v>
      </c>
      <c r="O440" s="30">
        <v>25897</v>
      </c>
      <c r="P440" s="30">
        <v>220</v>
      </c>
      <c r="Q440" s="30" t="s">
        <v>24</v>
      </c>
      <c r="R440" s="30" t="s">
        <v>24</v>
      </c>
      <c r="S440" s="33" t="s">
        <v>530</v>
      </c>
      <c r="T440" s="30">
        <v>641.72</v>
      </c>
      <c r="U440" s="30">
        <v>11.839829999999999</v>
      </c>
      <c r="V440" s="30">
        <v>6</v>
      </c>
      <c r="W440" s="30" t="s">
        <v>531</v>
      </c>
    </row>
    <row r="441" spans="1:23" s="31" customFormat="1" x14ac:dyDescent="0.2">
      <c r="A441" s="30" t="s">
        <v>53</v>
      </c>
      <c r="B441" s="30">
        <v>1.695E-2</v>
      </c>
      <c r="C441" s="30">
        <v>53.05283</v>
      </c>
      <c r="D441" s="30">
        <v>0</v>
      </c>
      <c r="E441" s="30">
        <v>42.540140000000001</v>
      </c>
      <c r="F441" s="30">
        <v>1.7489999999999999E-2</v>
      </c>
      <c r="G441" s="30">
        <v>0.17125000000000001</v>
      </c>
      <c r="H441" s="30">
        <v>6.79E-3</v>
      </c>
      <c r="I441" s="30">
        <v>8.4339999999999998E-2</v>
      </c>
      <c r="J441" s="30">
        <v>0.16409000000000001</v>
      </c>
      <c r="K441" s="30">
        <v>5.0027900000000001</v>
      </c>
      <c r="L441" s="30">
        <v>0</v>
      </c>
      <c r="M441" s="30">
        <v>101.05670000000001</v>
      </c>
      <c r="N441" s="30">
        <v>20006</v>
      </c>
      <c r="O441" s="30">
        <v>25855</v>
      </c>
      <c r="P441" s="30">
        <v>220</v>
      </c>
      <c r="Q441" s="30" t="s">
        <v>24</v>
      </c>
      <c r="R441" s="30" t="s">
        <v>24</v>
      </c>
      <c r="S441" s="33" t="s">
        <v>532</v>
      </c>
      <c r="T441" s="30">
        <v>639.23</v>
      </c>
      <c r="U441" s="30">
        <v>11.298310000000001</v>
      </c>
      <c r="V441" s="30">
        <v>7</v>
      </c>
      <c r="W441" s="30" t="s">
        <v>533</v>
      </c>
    </row>
    <row r="442" spans="1:23" s="31" customFormat="1" x14ac:dyDescent="0.2">
      <c r="A442" s="30" t="s">
        <v>59</v>
      </c>
      <c r="B442" s="30">
        <v>4.4699999999999997E-2</v>
      </c>
      <c r="C442" s="30">
        <v>36.436129999999999</v>
      </c>
      <c r="D442" s="30">
        <v>1.5198700000000001</v>
      </c>
      <c r="E442" s="30">
        <v>58.438969999999998</v>
      </c>
      <c r="F442" s="30">
        <v>0</v>
      </c>
      <c r="G442" s="30">
        <v>0.91378000000000004</v>
      </c>
      <c r="H442" s="30">
        <v>0.13034000000000001</v>
      </c>
      <c r="I442" s="30">
        <v>0.81581999999999999</v>
      </c>
      <c r="J442" s="30">
        <v>0.13386000000000001</v>
      </c>
      <c r="K442" s="30">
        <v>2.50454</v>
      </c>
      <c r="L442" s="30">
        <v>3.1620000000000002E-2</v>
      </c>
      <c r="M442" s="30">
        <v>100.9696</v>
      </c>
      <c r="N442" s="30">
        <v>19830</v>
      </c>
      <c r="O442" s="30">
        <v>26651</v>
      </c>
      <c r="P442" s="30">
        <v>222</v>
      </c>
      <c r="Q442" s="30" t="s">
        <v>24</v>
      </c>
      <c r="R442" s="30" t="s">
        <v>24</v>
      </c>
      <c r="S442" s="33" t="s">
        <v>534</v>
      </c>
      <c r="T442" s="30">
        <v>438.22</v>
      </c>
      <c r="U442" s="30">
        <v>11.18817</v>
      </c>
      <c r="V442" s="30">
        <v>8</v>
      </c>
      <c r="W442" s="30" t="s">
        <v>535</v>
      </c>
    </row>
    <row r="443" spans="1:23" s="31" customFormat="1" x14ac:dyDescent="0.2">
      <c r="S443" s="34"/>
    </row>
    <row r="444" spans="1:23" s="31" customFormat="1" x14ac:dyDescent="0.2">
      <c r="A444" s="30" t="s">
        <v>0</v>
      </c>
      <c r="B444" s="30" t="s">
        <v>1</v>
      </c>
      <c r="C444" s="30" t="s">
        <v>2</v>
      </c>
      <c r="D444" s="30" t="s">
        <v>3</v>
      </c>
      <c r="E444" s="30" t="s">
        <v>4</v>
      </c>
      <c r="F444" s="30" t="s">
        <v>485</v>
      </c>
      <c r="G444" s="30" t="s">
        <v>6</v>
      </c>
      <c r="H444" s="30" t="s">
        <v>7</v>
      </c>
      <c r="I444" s="30" t="s">
        <v>8</v>
      </c>
      <c r="J444" s="30" t="s">
        <v>9</v>
      </c>
      <c r="K444" s="30" t="s">
        <v>10</v>
      </c>
      <c r="L444" s="30" t="s">
        <v>11</v>
      </c>
      <c r="M444" s="30" t="s">
        <v>12</v>
      </c>
      <c r="N444" s="30" t="s">
        <v>13</v>
      </c>
      <c r="O444" s="30" t="s">
        <v>14</v>
      </c>
      <c r="P444" s="30" t="s">
        <v>15</v>
      </c>
      <c r="Q444" s="30" t="s">
        <v>16</v>
      </c>
      <c r="R444" s="30" t="s">
        <v>17</v>
      </c>
      <c r="S444" s="33" t="s">
        <v>18</v>
      </c>
      <c r="T444" s="30" t="s">
        <v>19</v>
      </c>
      <c r="U444" s="30" t="s">
        <v>20</v>
      </c>
      <c r="V444" s="30" t="s">
        <v>21</v>
      </c>
      <c r="W444" s="30" t="s">
        <v>22</v>
      </c>
    </row>
    <row r="445" spans="1:23" s="31" customFormat="1" x14ac:dyDescent="0.2">
      <c r="A445" s="30" t="s">
        <v>23</v>
      </c>
      <c r="B445" s="30">
        <v>1.51362</v>
      </c>
      <c r="C445" s="30">
        <v>1.2799</v>
      </c>
      <c r="D445" s="30">
        <v>32.529940000000003</v>
      </c>
      <c r="E445" s="30">
        <v>46.593499999999999</v>
      </c>
      <c r="F445" s="30">
        <v>2.82E-3</v>
      </c>
      <c r="G445" s="30">
        <v>17.567699999999999</v>
      </c>
      <c r="H445" s="30">
        <v>1.873E-2</v>
      </c>
      <c r="I445" s="30">
        <v>0</v>
      </c>
      <c r="J445" s="30">
        <v>4.8140000000000002E-2</v>
      </c>
      <c r="K445" s="30">
        <v>1.19563</v>
      </c>
      <c r="L445" s="30">
        <v>1.345E-2</v>
      </c>
      <c r="M445" s="30">
        <v>100.7634</v>
      </c>
      <c r="N445" s="30">
        <v>7747</v>
      </c>
      <c r="O445" s="30">
        <v>26178</v>
      </c>
      <c r="P445" s="30">
        <v>226</v>
      </c>
      <c r="Q445" s="30" t="s">
        <v>24</v>
      </c>
      <c r="R445" s="30" t="s">
        <v>24</v>
      </c>
      <c r="S445" s="33" t="s">
        <v>536</v>
      </c>
      <c r="T445" s="30">
        <v>0</v>
      </c>
      <c r="U445" s="30">
        <v>11.972899999999999</v>
      </c>
      <c r="V445" s="30">
        <v>1</v>
      </c>
      <c r="W445" s="30" t="s">
        <v>537</v>
      </c>
    </row>
    <row r="446" spans="1:23" s="31" customFormat="1" x14ac:dyDescent="0.2">
      <c r="A446" s="30" t="s">
        <v>30</v>
      </c>
      <c r="B446" s="30">
        <v>1.7584900000000001</v>
      </c>
      <c r="C446" s="30">
        <v>0.70482</v>
      </c>
      <c r="D446" s="30">
        <v>32.039610000000003</v>
      </c>
      <c r="E446" s="30">
        <v>46.242789999999999</v>
      </c>
      <c r="F446" s="30">
        <v>4.2110000000000002E-2</v>
      </c>
      <c r="G446" s="30">
        <v>17.76925</v>
      </c>
      <c r="H446" s="30">
        <v>6.0100000000000001E-2</v>
      </c>
      <c r="I446" s="30">
        <v>3.8640000000000001E-2</v>
      </c>
      <c r="J446" s="30">
        <v>1.7479999999999999E-2</v>
      </c>
      <c r="K446" s="30">
        <v>1.2765200000000001</v>
      </c>
      <c r="L446" s="30">
        <v>7.4000000000000003E-3</v>
      </c>
      <c r="M446" s="30">
        <v>99.957210000000003</v>
      </c>
      <c r="N446" s="30">
        <v>7969</v>
      </c>
      <c r="O446" s="30">
        <v>25816</v>
      </c>
      <c r="P446" s="30">
        <v>226</v>
      </c>
      <c r="Q446" s="30" t="s">
        <v>24</v>
      </c>
      <c r="R446" s="30" t="s">
        <v>24</v>
      </c>
      <c r="S446" s="33" t="s">
        <v>538</v>
      </c>
      <c r="T446" s="30">
        <v>424.65</v>
      </c>
      <c r="U446" s="30">
        <v>11.91403</v>
      </c>
      <c r="V446" s="30">
        <v>2</v>
      </c>
      <c r="W446" s="30" t="s">
        <v>539</v>
      </c>
    </row>
    <row r="447" spans="1:23" s="31" customFormat="1" x14ac:dyDescent="0.2">
      <c r="A447" s="30" t="s">
        <v>36</v>
      </c>
      <c r="B447" s="30">
        <v>1.6577900000000001</v>
      </c>
      <c r="C447" s="30">
        <v>0.45754</v>
      </c>
      <c r="D447" s="30">
        <v>32.758749999999999</v>
      </c>
      <c r="E447" s="30">
        <v>47.015279999999997</v>
      </c>
      <c r="F447" s="30">
        <v>7.7299999999999999E-3</v>
      </c>
      <c r="G447" s="30">
        <v>17.67333</v>
      </c>
      <c r="H447" s="30">
        <v>3.4229999999999997E-2</v>
      </c>
      <c r="I447" s="30">
        <v>3.3890000000000003E-2</v>
      </c>
      <c r="J447" s="30">
        <v>0</v>
      </c>
      <c r="K447" s="30">
        <v>1.1121099999999999</v>
      </c>
      <c r="L447" s="30">
        <v>1.1990000000000001E-2</v>
      </c>
      <c r="M447" s="30">
        <v>100.7627</v>
      </c>
      <c r="N447" s="30">
        <v>8008</v>
      </c>
      <c r="O447" s="30">
        <v>25569</v>
      </c>
      <c r="P447" s="30">
        <v>226</v>
      </c>
      <c r="Q447" s="30" t="s">
        <v>24</v>
      </c>
      <c r="R447" s="30" t="s">
        <v>24</v>
      </c>
      <c r="S447" s="33" t="s">
        <v>540</v>
      </c>
      <c r="T447" s="30">
        <v>662.57</v>
      </c>
      <c r="U447" s="30">
        <v>11.9716</v>
      </c>
      <c r="V447" s="30">
        <v>3</v>
      </c>
      <c r="W447" s="30" t="s">
        <v>541</v>
      </c>
    </row>
    <row r="448" spans="1:23" s="31" customFormat="1" x14ac:dyDescent="0.2">
      <c r="A448" s="30" t="s">
        <v>39</v>
      </c>
      <c r="B448" s="30">
        <v>1.7102299999999999</v>
      </c>
      <c r="C448" s="30">
        <v>0.54974999999999996</v>
      </c>
      <c r="D448" s="30">
        <v>32.718789999999998</v>
      </c>
      <c r="E448" s="30">
        <v>47.120040000000003</v>
      </c>
      <c r="F448" s="30">
        <v>2.0000000000000002E-5</v>
      </c>
      <c r="G448" s="30">
        <v>17.623940000000001</v>
      </c>
      <c r="H448" s="30">
        <v>2.3310000000000001E-2</v>
      </c>
      <c r="I448" s="30">
        <v>8.6E-3</v>
      </c>
      <c r="J448" s="30">
        <v>2.921E-2</v>
      </c>
      <c r="K448" s="30">
        <v>1.04905</v>
      </c>
      <c r="L448" s="30">
        <v>1.7010000000000001E-2</v>
      </c>
      <c r="M448" s="30">
        <v>100.84990000000001</v>
      </c>
      <c r="N448" s="30">
        <v>7863</v>
      </c>
      <c r="O448" s="30">
        <v>25467</v>
      </c>
      <c r="P448" s="30">
        <v>226</v>
      </c>
      <c r="Q448" s="30" t="s">
        <v>24</v>
      </c>
      <c r="R448" s="30" t="s">
        <v>24</v>
      </c>
      <c r="S448" s="33" t="s">
        <v>542</v>
      </c>
      <c r="T448" s="30">
        <v>720.4</v>
      </c>
      <c r="U448" s="30">
        <v>11.974320000000001</v>
      </c>
      <c r="V448" s="30">
        <v>4</v>
      </c>
      <c r="W448" s="30" t="s">
        <v>543</v>
      </c>
    </row>
  </sheetData>
  <pageMargins left="0.75" right="0.75" top="1" bottom="1" header="0.4921259845" footer="0.4921259845"/>
  <pageSetup orientation="portrait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1"/>
  <dimension ref="A1:U759"/>
  <sheetViews>
    <sheetView workbookViewId="0">
      <selection activeCell="H24" sqref="H24"/>
    </sheetView>
  </sheetViews>
  <sheetFormatPr defaultColWidth="17.1640625" defaultRowHeight="10.199999999999999" x14ac:dyDescent="0.2"/>
  <cols>
    <col min="1" max="1" width="14.1640625" style="27" customWidth="1"/>
    <col min="2" max="2" width="28.33203125" style="27" customWidth="1"/>
    <col min="3" max="15" width="11.5" style="27" customWidth="1"/>
    <col min="16" max="16" width="12.33203125" style="27" customWidth="1"/>
    <col min="17" max="19" width="10.83203125" style="27" customWidth="1"/>
    <col min="20" max="20" width="9.83203125" style="28" customWidth="1"/>
    <col min="21" max="21" width="26.83203125" style="27" customWidth="1"/>
    <col min="22" max="16384" width="17.1640625" style="27"/>
  </cols>
  <sheetData>
    <row r="1" spans="1:21" ht="13.2" x14ac:dyDescent="0.25">
      <c r="A1" s="177" t="s">
        <v>911</v>
      </c>
    </row>
    <row r="2" spans="1:21" ht="13.2" x14ac:dyDescent="0.25">
      <c r="A2" s="5" t="s">
        <v>736</v>
      </c>
    </row>
    <row r="3" spans="1:21" s="46" customFormat="1" x14ac:dyDescent="0.2">
      <c r="A3" s="46" t="s">
        <v>0</v>
      </c>
      <c r="B3" s="47" t="s">
        <v>18</v>
      </c>
      <c r="C3" s="46" t="s">
        <v>12</v>
      </c>
      <c r="D3" s="46" t="s">
        <v>4</v>
      </c>
      <c r="E3" s="46" t="s">
        <v>7</v>
      </c>
      <c r="F3" s="46" t="s">
        <v>3</v>
      </c>
      <c r="G3" s="46" t="s">
        <v>8</v>
      </c>
      <c r="H3" s="46" t="s">
        <v>10</v>
      </c>
      <c r="I3" s="46" t="s">
        <v>9</v>
      </c>
      <c r="J3" s="46" t="s">
        <v>2</v>
      </c>
      <c r="K3" s="46" t="s">
        <v>11</v>
      </c>
      <c r="L3" s="46" t="s">
        <v>6</v>
      </c>
      <c r="M3" s="46" t="s">
        <v>1</v>
      </c>
      <c r="N3" s="46" t="s">
        <v>5</v>
      </c>
      <c r="O3" s="46" t="s">
        <v>485</v>
      </c>
      <c r="P3" s="46" t="s">
        <v>12</v>
      </c>
      <c r="Q3" s="46" t="s">
        <v>13</v>
      </c>
      <c r="R3" s="46" t="s">
        <v>14</v>
      </c>
      <c r="S3" s="46" t="s">
        <v>15</v>
      </c>
      <c r="T3" s="46" t="s">
        <v>21</v>
      </c>
      <c r="U3" s="47" t="s">
        <v>22</v>
      </c>
    </row>
    <row r="4" spans="1:21" x14ac:dyDescent="0.2">
      <c r="A4" s="27" t="s">
        <v>23</v>
      </c>
      <c r="B4" s="28" t="s">
        <v>25</v>
      </c>
      <c r="C4" s="27">
        <v>100.6711</v>
      </c>
      <c r="D4" s="27">
        <v>43.208179999999999</v>
      </c>
      <c r="E4" s="27">
        <v>5.3030000000000001E-2</v>
      </c>
      <c r="F4" s="27">
        <v>0.23111999999999999</v>
      </c>
      <c r="G4" s="27">
        <v>0.11697</v>
      </c>
      <c r="H4" s="27">
        <v>0.47976999999999997</v>
      </c>
      <c r="I4" s="27">
        <v>2.7119999999999998E-2</v>
      </c>
      <c r="J4" s="27">
        <v>56.043149999999997</v>
      </c>
      <c r="K4" s="27">
        <v>2.0979999999999999E-2</v>
      </c>
      <c r="L4" s="27">
        <v>0.48618</v>
      </c>
      <c r="M4" s="27">
        <v>4.5700000000000003E-3</v>
      </c>
      <c r="N4" s="27">
        <v>0</v>
      </c>
      <c r="P4" s="27">
        <v>100.6711</v>
      </c>
      <c r="Q4" s="27">
        <v>13573</v>
      </c>
      <c r="R4" s="27">
        <v>6541</v>
      </c>
      <c r="S4" s="27">
        <v>-76</v>
      </c>
      <c r="T4" s="27">
        <v>1</v>
      </c>
      <c r="U4" s="48">
        <v>39727.839398148149</v>
      </c>
    </row>
    <row r="5" spans="1:21" x14ac:dyDescent="0.2">
      <c r="A5" s="27" t="s">
        <v>26</v>
      </c>
      <c r="B5" s="28" t="s">
        <v>25</v>
      </c>
      <c r="C5" s="27">
        <v>100.86490000000001</v>
      </c>
      <c r="D5" s="27">
        <v>43.170879999999997</v>
      </c>
      <c r="E5" s="27">
        <v>5.79E-2</v>
      </c>
      <c r="F5" s="27">
        <v>0.24489</v>
      </c>
      <c r="G5" s="27">
        <v>0.12045</v>
      </c>
      <c r="H5" s="27">
        <v>0.45760000000000001</v>
      </c>
      <c r="I5" s="27">
        <v>1.3599999999999999E-2</v>
      </c>
      <c r="J5" s="27">
        <v>56.249380000000002</v>
      </c>
      <c r="K5" s="27">
        <v>2.33E-3</v>
      </c>
      <c r="L5" s="27">
        <v>0.52588000000000001</v>
      </c>
      <c r="M5" s="27">
        <v>1.166E-2</v>
      </c>
      <c r="N5" s="27">
        <v>1.0279999999999999E-2</v>
      </c>
      <c r="P5" s="27">
        <v>100.86490000000001</v>
      </c>
      <c r="Q5" s="27">
        <v>13585.5</v>
      </c>
      <c r="R5" s="27">
        <v>6542.5</v>
      </c>
      <c r="S5" s="27">
        <v>-76</v>
      </c>
      <c r="T5" s="27">
        <v>2</v>
      </c>
      <c r="U5" s="48">
        <v>39727.842557870368</v>
      </c>
    </row>
    <row r="6" spans="1:21" x14ac:dyDescent="0.2">
      <c r="A6" s="27" t="s">
        <v>27</v>
      </c>
      <c r="B6" s="28" t="s">
        <v>25</v>
      </c>
      <c r="C6" s="27">
        <v>100.9545</v>
      </c>
      <c r="D6" s="27">
        <v>43.287170000000003</v>
      </c>
      <c r="E6" s="27">
        <v>5.9479999999999998E-2</v>
      </c>
      <c r="F6" s="27">
        <v>0.23974999999999999</v>
      </c>
      <c r="G6" s="27">
        <v>0.13191</v>
      </c>
      <c r="H6" s="27">
        <v>0.51497000000000004</v>
      </c>
      <c r="I6" s="27">
        <v>1.2019999999999999E-2</v>
      </c>
      <c r="J6" s="27">
        <v>56.188020000000002</v>
      </c>
      <c r="K6" s="27">
        <v>7.3800000000000003E-3</v>
      </c>
      <c r="L6" s="27">
        <v>0.50429999999999997</v>
      </c>
      <c r="M6" s="27">
        <v>2.3400000000000001E-3</v>
      </c>
      <c r="N6" s="27">
        <v>7.1000000000000004E-3</v>
      </c>
      <c r="P6" s="27">
        <v>100.9545</v>
      </c>
      <c r="Q6" s="27">
        <v>13598</v>
      </c>
      <c r="R6" s="27">
        <v>6544</v>
      </c>
      <c r="S6" s="27">
        <v>-76</v>
      </c>
      <c r="T6" s="27">
        <v>3</v>
      </c>
      <c r="U6" s="48">
        <v>39727.845567129632</v>
      </c>
    </row>
    <row r="7" spans="1:21" x14ac:dyDescent="0.2">
      <c r="A7" s="27" t="s">
        <v>28</v>
      </c>
      <c r="B7" s="28" t="s">
        <v>25</v>
      </c>
      <c r="C7" s="27">
        <v>100.9894</v>
      </c>
      <c r="D7" s="27">
        <v>42.87865</v>
      </c>
      <c r="E7" s="27">
        <v>6.3289999999999999E-2</v>
      </c>
      <c r="F7" s="27">
        <v>0.16016</v>
      </c>
      <c r="G7" s="27">
        <v>0.21754000000000001</v>
      </c>
      <c r="H7" s="27">
        <v>2.8528199999999999</v>
      </c>
      <c r="I7" s="27">
        <v>3.3390000000000003E-2</v>
      </c>
      <c r="J7" s="27">
        <v>54.317419999999998</v>
      </c>
      <c r="K7" s="27">
        <v>0</v>
      </c>
      <c r="L7" s="27">
        <v>0.45977000000000001</v>
      </c>
      <c r="M7" s="27">
        <v>6.3E-3</v>
      </c>
      <c r="N7" s="27">
        <v>0</v>
      </c>
      <c r="P7" s="27">
        <v>100.9894</v>
      </c>
      <c r="Q7" s="27">
        <v>13610.5</v>
      </c>
      <c r="R7" s="27">
        <v>6545.5</v>
      </c>
      <c r="S7" s="27">
        <v>-76</v>
      </c>
      <c r="T7" s="27">
        <v>4</v>
      </c>
      <c r="U7" s="48">
        <v>39727.848564814813</v>
      </c>
    </row>
    <row r="8" spans="1:21" x14ac:dyDescent="0.2">
      <c r="A8" s="27" t="s">
        <v>29</v>
      </c>
      <c r="B8" s="28" t="s">
        <v>25</v>
      </c>
      <c r="C8" s="27">
        <v>100.649</v>
      </c>
      <c r="D8" s="27">
        <v>41.691740000000003</v>
      </c>
      <c r="E8" s="27">
        <v>2.7179999999999999E-2</v>
      </c>
      <c r="F8" s="27">
        <v>1.644E-2</v>
      </c>
      <c r="G8" s="27">
        <v>5.4730000000000001E-2</v>
      </c>
      <c r="H8" s="27">
        <v>10.4763</v>
      </c>
      <c r="I8" s="27">
        <v>0.11089</v>
      </c>
      <c r="J8" s="27">
        <v>47.991390000000003</v>
      </c>
      <c r="K8" s="27">
        <v>1.2290000000000001E-2</v>
      </c>
      <c r="L8" s="27">
        <v>0.25296000000000002</v>
      </c>
      <c r="M8" s="27">
        <v>9.0100000000000006E-3</v>
      </c>
      <c r="N8" s="27">
        <v>6.0299999999999998E-3</v>
      </c>
      <c r="P8" s="27">
        <v>100.649</v>
      </c>
      <c r="Q8" s="27">
        <v>13623</v>
      </c>
      <c r="R8" s="27">
        <v>6547</v>
      </c>
      <c r="S8" s="27">
        <v>-76</v>
      </c>
      <c r="T8" s="27">
        <v>5</v>
      </c>
      <c r="U8" s="48">
        <v>39727.851585648146</v>
      </c>
    </row>
    <row r="9" spans="1:21" x14ac:dyDescent="0.2">
      <c r="A9" s="27" t="s">
        <v>30</v>
      </c>
      <c r="B9" s="28" t="s">
        <v>31</v>
      </c>
      <c r="C9" s="27">
        <v>100.9057</v>
      </c>
      <c r="D9" s="27">
        <v>43.169789999999999</v>
      </c>
      <c r="E9" s="27">
        <v>5.2470000000000003E-2</v>
      </c>
      <c r="F9" s="27">
        <v>0.24124000000000001</v>
      </c>
      <c r="G9" s="27">
        <v>0.13277</v>
      </c>
      <c r="H9" s="27">
        <v>0.50114000000000003</v>
      </c>
      <c r="I9" s="27">
        <v>0</v>
      </c>
      <c r="J9" s="27">
        <v>56.256230000000002</v>
      </c>
      <c r="K9" s="27">
        <v>3.338E-2</v>
      </c>
      <c r="L9" s="27">
        <v>0.51182000000000005</v>
      </c>
      <c r="M9" s="27">
        <v>5.62E-3</v>
      </c>
      <c r="N9" s="27">
        <v>1.2099999999999999E-3</v>
      </c>
      <c r="P9" s="27">
        <v>100.9057</v>
      </c>
      <c r="Q9" s="27">
        <v>13253</v>
      </c>
      <c r="R9" s="27">
        <v>6222</v>
      </c>
      <c r="S9" s="27">
        <v>-75</v>
      </c>
      <c r="T9" s="27">
        <v>6</v>
      </c>
      <c r="U9" s="48">
        <v>39727.854641203703</v>
      </c>
    </row>
    <row r="10" spans="1:21" x14ac:dyDescent="0.2">
      <c r="A10" s="27" t="s">
        <v>32</v>
      </c>
      <c r="B10" s="28" t="s">
        <v>31</v>
      </c>
      <c r="C10" s="27">
        <v>100.5562</v>
      </c>
      <c r="D10" s="27">
        <v>42.919319999999999</v>
      </c>
      <c r="E10" s="27">
        <v>7.5149999999999995E-2</v>
      </c>
      <c r="F10" s="27">
        <v>0.21418999999999999</v>
      </c>
      <c r="G10" s="27">
        <v>0.21948000000000001</v>
      </c>
      <c r="H10" s="27">
        <v>0.61353999999999997</v>
      </c>
      <c r="I10" s="27">
        <v>3.9309999999999998E-2</v>
      </c>
      <c r="J10" s="27">
        <v>56.061329999999998</v>
      </c>
      <c r="K10" s="27">
        <v>0</v>
      </c>
      <c r="L10" s="27">
        <v>0.39660000000000001</v>
      </c>
      <c r="M10" s="27">
        <v>9.3100000000000006E-3</v>
      </c>
      <c r="N10" s="27">
        <v>7.9799999999999992E-3</v>
      </c>
      <c r="P10" s="27">
        <v>100.5562</v>
      </c>
      <c r="Q10" s="27">
        <v>13243.5</v>
      </c>
      <c r="R10" s="27">
        <v>6225</v>
      </c>
      <c r="S10" s="27">
        <v>-75</v>
      </c>
      <c r="T10" s="27">
        <v>7</v>
      </c>
      <c r="U10" s="48">
        <v>39727.857847222222</v>
      </c>
    </row>
    <row r="11" spans="1:21" x14ac:dyDescent="0.2">
      <c r="A11" s="27" t="s">
        <v>33</v>
      </c>
      <c r="B11" s="28" t="s">
        <v>31</v>
      </c>
      <c r="C11" s="27">
        <v>100.65009999999999</v>
      </c>
      <c r="D11" s="27">
        <v>43.096150000000002</v>
      </c>
      <c r="E11" s="27">
        <v>8.4900000000000003E-2</v>
      </c>
      <c r="F11" s="27">
        <v>0.22112000000000001</v>
      </c>
      <c r="G11" s="27">
        <v>0.2104</v>
      </c>
      <c r="H11" s="27">
        <v>0.64183000000000001</v>
      </c>
      <c r="I11" s="27">
        <v>1.027E-2</v>
      </c>
      <c r="J11" s="27">
        <v>55.977029999999999</v>
      </c>
      <c r="K11" s="27">
        <v>0</v>
      </c>
      <c r="L11" s="27">
        <v>0.40837000000000001</v>
      </c>
      <c r="M11" s="27">
        <v>0</v>
      </c>
      <c r="N11" s="27">
        <v>0</v>
      </c>
      <c r="P11" s="27">
        <v>100.65009999999999</v>
      </c>
      <c r="Q11" s="27">
        <v>13234</v>
      </c>
      <c r="R11" s="27">
        <v>6228</v>
      </c>
      <c r="S11" s="27">
        <v>-75</v>
      </c>
      <c r="T11" s="27">
        <v>8</v>
      </c>
      <c r="U11" s="48">
        <v>39727.860856481479</v>
      </c>
    </row>
    <row r="12" spans="1:21" x14ac:dyDescent="0.2">
      <c r="A12" s="27" t="s">
        <v>34</v>
      </c>
      <c r="B12" s="28" t="s">
        <v>31</v>
      </c>
      <c r="C12" s="27">
        <v>100.99290000000001</v>
      </c>
      <c r="D12" s="27">
        <v>42.893859999999997</v>
      </c>
      <c r="E12" s="27">
        <v>6.8559999999999996E-2</v>
      </c>
      <c r="F12" s="27">
        <v>0.26623999999999998</v>
      </c>
      <c r="G12" s="27">
        <v>0.13982</v>
      </c>
      <c r="H12" s="27">
        <v>0.56467000000000001</v>
      </c>
      <c r="I12" s="27">
        <v>1.7909999999999999E-2</v>
      </c>
      <c r="J12" s="27">
        <v>56.52928</v>
      </c>
      <c r="K12" s="27">
        <v>2.3E-3</v>
      </c>
      <c r="L12" s="27">
        <v>0.50607999999999997</v>
      </c>
      <c r="M12" s="27">
        <v>4.1900000000000001E-3</v>
      </c>
      <c r="N12" s="27">
        <v>0</v>
      </c>
      <c r="P12" s="27">
        <v>100.99290000000001</v>
      </c>
      <c r="Q12" s="27">
        <v>13224.5</v>
      </c>
      <c r="R12" s="27">
        <v>6231</v>
      </c>
      <c r="S12" s="27">
        <v>-75</v>
      </c>
      <c r="T12" s="27">
        <v>9</v>
      </c>
      <c r="U12" s="48">
        <v>39727.863854166666</v>
      </c>
    </row>
    <row r="13" spans="1:21" x14ac:dyDescent="0.2">
      <c r="A13" s="27" t="s">
        <v>35</v>
      </c>
      <c r="B13" s="28" t="s">
        <v>31</v>
      </c>
      <c r="C13" s="27">
        <v>100.81059999999999</v>
      </c>
      <c r="D13" s="27">
        <v>41.957819999999998</v>
      </c>
      <c r="E13" s="27">
        <v>5.8979999999999998E-2</v>
      </c>
      <c r="F13" s="27">
        <v>0.16048999999999999</v>
      </c>
      <c r="G13" s="27">
        <v>0.21593999999999999</v>
      </c>
      <c r="H13" s="27">
        <v>6.0077199999999999</v>
      </c>
      <c r="I13" s="27">
        <v>9.7989999999999994E-2</v>
      </c>
      <c r="J13" s="27">
        <v>51.856879999999997</v>
      </c>
      <c r="K13" s="27">
        <v>1.7160000000000002E-2</v>
      </c>
      <c r="L13" s="27">
        <v>0.43625999999999998</v>
      </c>
      <c r="M13" s="27">
        <v>1.39E-3</v>
      </c>
      <c r="N13" s="27">
        <v>0</v>
      </c>
      <c r="P13" s="27">
        <v>100.81059999999999</v>
      </c>
      <c r="Q13" s="27">
        <v>13215</v>
      </c>
      <c r="R13" s="27">
        <v>6234</v>
      </c>
      <c r="S13" s="27">
        <v>-75</v>
      </c>
      <c r="T13" s="27">
        <v>10</v>
      </c>
      <c r="U13" s="48">
        <v>39727.866863425923</v>
      </c>
    </row>
    <row r="14" spans="1:21" x14ac:dyDescent="0.2">
      <c r="A14" s="27" t="s">
        <v>36</v>
      </c>
      <c r="B14" s="28" t="s">
        <v>37</v>
      </c>
      <c r="C14" s="27">
        <v>101.89919999999999</v>
      </c>
      <c r="D14" s="27">
        <v>48.40354</v>
      </c>
      <c r="E14" s="27">
        <v>1.1212200000000001</v>
      </c>
      <c r="F14" s="27">
        <v>27.17801</v>
      </c>
      <c r="G14" s="27">
        <v>0.38218999999999997</v>
      </c>
      <c r="H14" s="27">
        <v>0.27232000000000001</v>
      </c>
      <c r="I14" s="27">
        <v>0</v>
      </c>
      <c r="J14" s="27">
        <v>0.44034000000000001</v>
      </c>
      <c r="K14" s="27">
        <v>3.3999999999999998E-3</v>
      </c>
      <c r="L14" s="27">
        <v>18.18657</v>
      </c>
      <c r="M14" s="27">
        <v>5.87826</v>
      </c>
      <c r="N14" s="27">
        <v>3.3390000000000003E-2</v>
      </c>
      <c r="P14" s="27">
        <v>101.89919999999999</v>
      </c>
      <c r="Q14" s="27">
        <v>13244</v>
      </c>
      <c r="R14" s="27">
        <v>6246</v>
      </c>
      <c r="S14" s="27">
        <v>-75</v>
      </c>
      <c r="T14" s="27">
        <v>11</v>
      </c>
      <c r="U14" s="48">
        <v>39727.869884259257</v>
      </c>
    </row>
    <row r="15" spans="1:21" x14ac:dyDescent="0.2">
      <c r="A15" s="27" t="s">
        <v>38</v>
      </c>
      <c r="B15" s="28" t="s">
        <v>37</v>
      </c>
      <c r="C15" s="27">
        <v>101.8629</v>
      </c>
      <c r="D15" s="27">
        <v>48.43929</v>
      </c>
      <c r="E15" s="27">
        <v>1.1446099999999999</v>
      </c>
      <c r="F15" s="27">
        <v>27.217469999999999</v>
      </c>
      <c r="G15" s="27">
        <v>0.36170999999999998</v>
      </c>
      <c r="H15" s="27">
        <v>0.23330000000000001</v>
      </c>
      <c r="I15" s="27">
        <v>4.0999999999999999E-4</v>
      </c>
      <c r="J15" s="27">
        <v>0.42882999999999999</v>
      </c>
      <c r="K15" s="27">
        <v>2.3439999999999999E-2</v>
      </c>
      <c r="L15" s="27">
        <v>18.022939999999998</v>
      </c>
      <c r="M15" s="27">
        <v>5.9593400000000001</v>
      </c>
      <c r="N15" s="27">
        <v>3.1550000000000002E-2</v>
      </c>
      <c r="P15" s="27">
        <v>101.8629</v>
      </c>
      <c r="Q15" s="27">
        <v>13249</v>
      </c>
      <c r="R15" s="27">
        <v>6247</v>
      </c>
      <c r="S15" s="27">
        <v>-75</v>
      </c>
      <c r="T15" s="27">
        <v>12</v>
      </c>
      <c r="U15" s="48">
        <v>39727.873067129629</v>
      </c>
    </row>
    <row r="16" spans="1:21" x14ac:dyDescent="0.2">
      <c r="A16" s="27" t="s">
        <v>39</v>
      </c>
      <c r="B16" s="28" t="s">
        <v>40</v>
      </c>
      <c r="C16" s="27">
        <v>100.8057</v>
      </c>
      <c r="D16" s="27">
        <v>42.677720000000001</v>
      </c>
      <c r="E16" s="27">
        <v>4.981E-2</v>
      </c>
      <c r="F16" s="27">
        <v>0.21820000000000001</v>
      </c>
      <c r="G16" s="27">
        <v>0.15995999999999999</v>
      </c>
      <c r="H16" s="27">
        <v>2.0557400000000001</v>
      </c>
      <c r="I16" s="27">
        <v>1.7500000000000002E-2</v>
      </c>
      <c r="J16" s="27">
        <v>55.181040000000003</v>
      </c>
      <c r="K16" s="27">
        <v>1.38E-2</v>
      </c>
      <c r="L16" s="27">
        <v>0.40178999999999998</v>
      </c>
      <c r="M16" s="27">
        <v>2.3640000000000001E-2</v>
      </c>
      <c r="N16" s="27">
        <v>6.5199999999999998E-3</v>
      </c>
      <c r="P16" s="27">
        <v>100.8057</v>
      </c>
      <c r="Q16" s="27">
        <v>12635</v>
      </c>
      <c r="R16" s="27">
        <v>5701</v>
      </c>
      <c r="S16" s="27">
        <v>-75</v>
      </c>
      <c r="T16" s="27">
        <v>13</v>
      </c>
      <c r="U16" s="48">
        <v>39727.876134259262</v>
      </c>
    </row>
    <row r="17" spans="1:21" x14ac:dyDescent="0.2">
      <c r="A17" s="27" t="s">
        <v>41</v>
      </c>
      <c r="B17" s="28" t="s">
        <v>40</v>
      </c>
      <c r="C17" s="27">
        <v>100.9239</v>
      </c>
      <c r="D17" s="27">
        <v>42.94567</v>
      </c>
      <c r="E17" s="27">
        <v>6.1629999999999997E-2</v>
      </c>
      <c r="F17" s="27">
        <v>0.25330000000000003</v>
      </c>
      <c r="G17" s="27">
        <v>0.14685999999999999</v>
      </c>
      <c r="H17" s="27">
        <v>0.66078999999999999</v>
      </c>
      <c r="I17" s="27">
        <v>7.3600000000000002E-3</v>
      </c>
      <c r="J17" s="27">
        <v>56.33802</v>
      </c>
      <c r="K17" s="27">
        <v>9.9799999999999993E-3</v>
      </c>
      <c r="L17" s="27">
        <v>0.49814000000000003</v>
      </c>
      <c r="M17" s="27">
        <v>0</v>
      </c>
      <c r="N17" s="27">
        <v>2.1800000000000001E-3</v>
      </c>
      <c r="P17" s="27">
        <v>100.9239</v>
      </c>
      <c r="Q17" s="27">
        <v>12619.5</v>
      </c>
      <c r="R17" s="27">
        <v>5699.5</v>
      </c>
      <c r="S17" s="27">
        <v>-75</v>
      </c>
      <c r="T17" s="27">
        <v>14</v>
      </c>
      <c r="U17" s="48">
        <v>39727.879328703704</v>
      </c>
    </row>
    <row r="18" spans="1:21" x14ac:dyDescent="0.2">
      <c r="A18" s="27" t="s">
        <v>42</v>
      </c>
      <c r="B18" s="28" t="s">
        <v>40</v>
      </c>
      <c r="C18" s="27">
        <v>101.1832</v>
      </c>
      <c r="D18" s="27">
        <v>42.296129999999998</v>
      </c>
      <c r="E18" s="27">
        <v>8.616E-2</v>
      </c>
      <c r="F18" s="27">
        <v>0.2732</v>
      </c>
      <c r="G18" s="27">
        <v>0.19622999999999999</v>
      </c>
      <c r="H18" s="27">
        <v>4.3350900000000001</v>
      </c>
      <c r="I18" s="27">
        <v>3.5610000000000003E-2</v>
      </c>
      <c r="J18" s="27">
        <v>53.419559999999997</v>
      </c>
      <c r="K18" s="27">
        <v>2.1409999999999998E-2</v>
      </c>
      <c r="L18" s="27">
        <v>0.47384999999999999</v>
      </c>
      <c r="M18" s="27">
        <v>3.4849999999999999E-2</v>
      </c>
      <c r="N18" s="27">
        <v>1.107E-2</v>
      </c>
      <c r="P18" s="27">
        <v>101.1832</v>
      </c>
      <c r="Q18" s="27">
        <v>12604</v>
      </c>
      <c r="R18" s="27">
        <v>5698</v>
      </c>
      <c r="S18" s="27">
        <v>-75</v>
      </c>
      <c r="T18" s="27">
        <v>15</v>
      </c>
      <c r="U18" s="48">
        <v>39727.882326388892</v>
      </c>
    </row>
    <row r="19" spans="1:21" x14ac:dyDescent="0.2">
      <c r="A19" s="27" t="s">
        <v>43</v>
      </c>
      <c r="B19" s="28" t="s">
        <v>44</v>
      </c>
      <c r="C19" s="27">
        <v>100.22669999999999</v>
      </c>
      <c r="D19" s="27">
        <v>52.183259999999997</v>
      </c>
      <c r="E19" s="27">
        <v>1.42778</v>
      </c>
      <c r="F19" s="27">
        <v>6.3451199999999996</v>
      </c>
      <c r="G19" s="27">
        <v>1.01999</v>
      </c>
      <c r="H19" s="27">
        <v>0.65780000000000005</v>
      </c>
      <c r="I19" s="27">
        <v>0.27828000000000003</v>
      </c>
      <c r="J19" s="27">
        <v>20.132269999999998</v>
      </c>
      <c r="K19" s="27">
        <v>0</v>
      </c>
      <c r="L19" s="27">
        <v>18.093540000000001</v>
      </c>
      <c r="M19" s="27">
        <v>7.8979999999999995E-2</v>
      </c>
      <c r="N19" s="27">
        <v>9.7300000000000008E-3</v>
      </c>
      <c r="P19" s="27">
        <v>100.22669999999999</v>
      </c>
      <c r="Q19" s="27">
        <v>13680</v>
      </c>
      <c r="R19" s="27">
        <v>6443</v>
      </c>
      <c r="S19" s="27">
        <v>-76</v>
      </c>
      <c r="T19" s="27">
        <v>16</v>
      </c>
      <c r="U19" s="48">
        <v>39727.885381944441</v>
      </c>
    </row>
    <row r="20" spans="1:21" x14ac:dyDescent="0.2">
      <c r="A20" s="27" t="s">
        <v>45</v>
      </c>
      <c r="B20" s="28" t="s">
        <v>44</v>
      </c>
      <c r="C20" s="27">
        <v>100.4936</v>
      </c>
      <c r="D20" s="27">
        <v>51.674630000000001</v>
      </c>
      <c r="E20" s="27">
        <v>1.4744699999999999</v>
      </c>
      <c r="F20" s="27">
        <v>6.5174099999999999</v>
      </c>
      <c r="G20" s="27">
        <v>0.99485999999999997</v>
      </c>
      <c r="H20" s="27">
        <v>0.42886999999999997</v>
      </c>
      <c r="I20" s="27">
        <v>0.21123</v>
      </c>
      <c r="J20" s="27">
        <v>19.27514</v>
      </c>
      <c r="K20" s="27">
        <v>8.6899999999999998E-3</v>
      </c>
      <c r="L20" s="27">
        <v>19.871749999999999</v>
      </c>
      <c r="M20" s="27">
        <v>3.6589999999999998E-2</v>
      </c>
      <c r="N20" s="27">
        <v>0</v>
      </c>
      <c r="P20" s="27">
        <v>100.4936</v>
      </c>
      <c r="Q20" s="27">
        <v>13677.7</v>
      </c>
      <c r="R20" s="27">
        <v>6447</v>
      </c>
      <c r="S20" s="27">
        <v>-76</v>
      </c>
      <c r="T20" s="27">
        <v>17</v>
      </c>
      <c r="U20" s="48">
        <v>39727.88857638889</v>
      </c>
    </row>
    <row r="21" spans="1:21" x14ac:dyDescent="0.2">
      <c r="A21" s="27" t="s">
        <v>46</v>
      </c>
      <c r="B21" s="28" t="s">
        <v>44</v>
      </c>
      <c r="C21" s="27">
        <v>100.7847</v>
      </c>
      <c r="D21" s="27">
        <v>51.885489999999997</v>
      </c>
      <c r="E21" s="27">
        <v>1.39042</v>
      </c>
      <c r="F21" s="27">
        <v>6.4848299999999997</v>
      </c>
      <c r="G21" s="27">
        <v>0.98006000000000004</v>
      </c>
      <c r="H21" s="27">
        <v>0.45668999999999998</v>
      </c>
      <c r="I21" s="27">
        <v>0.23388</v>
      </c>
      <c r="J21" s="27">
        <v>19.337039999999998</v>
      </c>
      <c r="K21" s="27">
        <v>1.9279999999999999E-2</v>
      </c>
      <c r="L21" s="27">
        <v>19.953140000000001</v>
      </c>
      <c r="M21" s="27">
        <v>4.385E-2</v>
      </c>
      <c r="N21" s="27">
        <v>0</v>
      </c>
      <c r="P21" s="27">
        <v>100.7847</v>
      </c>
      <c r="Q21" s="27">
        <v>13675.3</v>
      </c>
      <c r="R21" s="27">
        <v>6451</v>
      </c>
      <c r="S21" s="27">
        <v>-76</v>
      </c>
      <c r="T21" s="27">
        <v>18</v>
      </c>
      <c r="U21" s="48">
        <v>39727.891550925924</v>
      </c>
    </row>
    <row r="22" spans="1:21" x14ac:dyDescent="0.2">
      <c r="A22" s="27" t="s">
        <v>47</v>
      </c>
      <c r="B22" s="28" t="s">
        <v>44</v>
      </c>
      <c r="C22" s="27">
        <v>101.0853</v>
      </c>
      <c r="D22" s="27">
        <v>51.837429999999998</v>
      </c>
      <c r="E22" s="27">
        <v>1.4651799999999999</v>
      </c>
      <c r="F22" s="27">
        <v>6.63741</v>
      </c>
      <c r="G22" s="27">
        <v>1.0329999999999999</v>
      </c>
      <c r="H22" s="27">
        <v>0.42646000000000001</v>
      </c>
      <c r="I22" s="27">
        <v>0.22644</v>
      </c>
      <c r="J22" s="27">
        <v>19.58437</v>
      </c>
      <c r="K22" s="27">
        <v>0</v>
      </c>
      <c r="L22" s="27">
        <v>19.824210000000001</v>
      </c>
      <c r="M22" s="27">
        <v>3.9230000000000001E-2</v>
      </c>
      <c r="N22" s="27">
        <v>1.155E-2</v>
      </c>
      <c r="P22" s="27">
        <v>101.0853</v>
      </c>
      <c r="Q22" s="27">
        <v>13673</v>
      </c>
      <c r="R22" s="27">
        <v>6455</v>
      </c>
      <c r="S22" s="27">
        <v>-76</v>
      </c>
      <c r="T22" s="27">
        <v>19</v>
      </c>
      <c r="U22" s="48">
        <v>39727.894571759258</v>
      </c>
    </row>
    <row r="23" spans="1:21" x14ac:dyDescent="0.2">
      <c r="A23" s="27" t="s">
        <v>48</v>
      </c>
      <c r="B23" s="28" t="s">
        <v>49</v>
      </c>
      <c r="C23" s="27">
        <v>101.0749</v>
      </c>
      <c r="D23" s="27">
        <v>51.184019999999997</v>
      </c>
      <c r="E23" s="27">
        <v>1.50251</v>
      </c>
      <c r="F23" s="27">
        <v>7.9108099999999997</v>
      </c>
      <c r="G23" s="27">
        <v>1.0504199999999999</v>
      </c>
      <c r="H23" s="27">
        <v>0.51363000000000003</v>
      </c>
      <c r="I23" s="27">
        <v>0.25003999999999998</v>
      </c>
      <c r="J23" s="27">
        <v>17.66282</v>
      </c>
      <c r="K23" s="27">
        <v>8.3000000000000001E-3</v>
      </c>
      <c r="L23" s="27">
        <v>20.943909999999999</v>
      </c>
      <c r="M23" s="27">
        <v>3.5369999999999999E-2</v>
      </c>
      <c r="N23" s="27">
        <v>1.311E-2</v>
      </c>
      <c r="P23" s="27">
        <v>101.0749</v>
      </c>
      <c r="Q23" s="27">
        <v>13634</v>
      </c>
      <c r="R23" s="27">
        <v>6576</v>
      </c>
      <c r="S23" s="27">
        <v>-76</v>
      </c>
      <c r="T23" s="27">
        <v>20</v>
      </c>
      <c r="U23" s="48">
        <v>39727.897627314815</v>
      </c>
    </row>
    <row r="24" spans="1:21" x14ac:dyDescent="0.2">
      <c r="A24" s="27" t="s">
        <v>50</v>
      </c>
      <c r="B24" s="28" t="s">
        <v>49</v>
      </c>
      <c r="C24" s="27">
        <v>100.9055</v>
      </c>
      <c r="D24" s="27">
        <v>51.24926</v>
      </c>
      <c r="E24" s="27">
        <v>1.57372</v>
      </c>
      <c r="F24" s="27">
        <v>7.25427</v>
      </c>
      <c r="G24" s="27">
        <v>0.97902999999999996</v>
      </c>
      <c r="H24" s="27">
        <v>0.48796</v>
      </c>
      <c r="I24" s="27">
        <v>0.18501000000000001</v>
      </c>
      <c r="J24" s="27">
        <v>17.35201</v>
      </c>
      <c r="K24" s="27">
        <v>3.1320000000000001E-2</v>
      </c>
      <c r="L24" s="27">
        <v>21.748090000000001</v>
      </c>
      <c r="M24" s="27">
        <v>3.9370000000000002E-2</v>
      </c>
      <c r="N24" s="27">
        <v>5.5100000000000001E-3</v>
      </c>
      <c r="P24" s="27">
        <v>100.9055</v>
      </c>
      <c r="Q24" s="27">
        <v>13634</v>
      </c>
      <c r="R24" s="27">
        <v>6581.3</v>
      </c>
      <c r="S24" s="27">
        <v>-76</v>
      </c>
      <c r="T24" s="27">
        <v>21</v>
      </c>
      <c r="U24" s="48">
        <v>39727.900833333333</v>
      </c>
    </row>
    <row r="25" spans="1:21" x14ac:dyDescent="0.2">
      <c r="A25" s="27" t="s">
        <v>51</v>
      </c>
      <c r="B25" s="28" t="s">
        <v>49</v>
      </c>
      <c r="C25" s="27">
        <v>101.07980000000001</v>
      </c>
      <c r="D25" s="27">
        <v>52.44894</v>
      </c>
      <c r="E25" s="27">
        <v>1.3774999999999999</v>
      </c>
      <c r="F25" s="27">
        <v>5.82653</v>
      </c>
      <c r="G25" s="27">
        <v>0.88763999999999998</v>
      </c>
      <c r="H25" s="27">
        <v>0.63575000000000004</v>
      </c>
      <c r="I25" s="27">
        <v>0.19105</v>
      </c>
      <c r="J25" s="27">
        <v>18.322959999999998</v>
      </c>
      <c r="K25" s="27">
        <v>1.2460000000000001E-2</v>
      </c>
      <c r="L25" s="27">
        <v>21.331340000000001</v>
      </c>
      <c r="M25" s="27">
        <v>3.304E-2</v>
      </c>
      <c r="N25" s="27">
        <v>1.265E-2</v>
      </c>
      <c r="P25" s="27">
        <v>101.07980000000001</v>
      </c>
      <c r="Q25" s="27">
        <v>13634</v>
      </c>
      <c r="R25" s="27">
        <v>6586.7</v>
      </c>
      <c r="S25" s="27">
        <v>-76</v>
      </c>
      <c r="T25" s="27">
        <v>22</v>
      </c>
      <c r="U25" s="48">
        <v>39727.903831018521</v>
      </c>
    </row>
    <row r="26" spans="1:21" x14ac:dyDescent="0.2">
      <c r="A26" s="27" t="s">
        <v>52</v>
      </c>
      <c r="B26" s="28" t="s">
        <v>49</v>
      </c>
      <c r="C26" s="27">
        <v>100.3492</v>
      </c>
      <c r="D26" s="27">
        <v>52.255429999999997</v>
      </c>
      <c r="E26" s="27">
        <v>1.31019</v>
      </c>
      <c r="F26" s="27">
        <v>5.7918099999999999</v>
      </c>
      <c r="G26" s="27">
        <v>0.95411000000000001</v>
      </c>
      <c r="H26" s="27">
        <v>1.1006</v>
      </c>
      <c r="I26" s="27">
        <v>0.22600000000000001</v>
      </c>
      <c r="J26" s="27">
        <v>19.888819999999999</v>
      </c>
      <c r="K26" s="27">
        <v>0</v>
      </c>
      <c r="L26" s="27">
        <v>18.731439999999999</v>
      </c>
      <c r="M26" s="27">
        <v>7.7410000000000007E-2</v>
      </c>
      <c r="N26" s="27">
        <v>1.341E-2</v>
      </c>
      <c r="P26" s="27">
        <v>100.3492</v>
      </c>
      <c r="Q26" s="27">
        <v>13634</v>
      </c>
      <c r="R26" s="27">
        <v>6592</v>
      </c>
      <c r="S26" s="27">
        <v>-76</v>
      </c>
      <c r="T26" s="27">
        <v>23</v>
      </c>
      <c r="U26" s="48">
        <v>39727.906828703701</v>
      </c>
    </row>
    <row r="27" spans="1:21" x14ac:dyDescent="0.2">
      <c r="A27" s="27" t="s">
        <v>53</v>
      </c>
      <c r="B27" s="28" t="s">
        <v>54</v>
      </c>
      <c r="C27" s="27">
        <v>101.5886</v>
      </c>
      <c r="D27" s="27">
        <v>41.022120000000001</v>
      </c>
      <c r="E27" s="27">
        <v>3.8609999999999998E-2</v>
      </c>
      <c r="F27" s="27">
        <v>4.2889999999999998E-2</v>
      </c>
      <c r="G27" s="27">
        <v>0.22216</v>
      </c>
      <c r="H27" s="27">
        <v>11.28032</v>
      </c>
      <c r="I27" s="27">
        <v>0.11192000000000001</v>
      </c>
      <c r="J27" s="27">
        <v>48.57826</v>
      </c>
      <c r="K27" s="27">
        <v>4.5399999999999998E-3</v>
      </c>
      <c r="L27" s="27">
        <v>0.26605000000000001</v>
      </c>
      <c r="M27" s="27">
        <v>1.6480000000000002E-2</v>
      </c>
      <c r="N27" s="27">
        <v>5.2300000000000003E-3</v>
      </c>
      <c r="P27" s="27">
        <v>101.5886</v>
      </c>
      <c r="Q27" s="27">
        <v>8800</v>
      </c>
      <c r="R27" s="27">
        <v>89</v>
      </c>
      <c r="S27" s="27">
        <v>-56</v>
      </c>
      <c r="T27" s="27">
        <v>24</v>
      </c>
      <c r="U27" s="48">
        <v>39727.909872685188</v>
      </c>
    </row>
    <row r="28" spans="1:21" x14ac:dyDescent="0.2">
      <c r="A28" s="27" t="s">
        <v>55</v>
      </c>
      <c r="B28" s="28" t="s">
        <v>54</v>
      </c>
      <c r="C28" s="27">
        <v>101.336</v>
      </c>
      <c r="D28" s="27">
        <v>40.943519999999999</v>
      </c>
      <c r="E28" s="27">
        <v>5.509E-2</v>
      </c>
      <c r="F28" s="27">
        <v>0.11364</v>
      </c>
      <c r="G28" s="27">
        <v>0.32822000000000001</v>
      </c>
      <c r="H28" s="27">
        <v>11.15488</v>
      </c>
      <c r="I28" s="27">
        <v>0.11198</v>
      </c>
      <c r="J28" s="27">
        <v>48.10416</v>
      </c>
      <c r="K28" s="27">
        <v>2.7640000000000001E-2</v>
      </c>
      <c r="L28" s="27">
        <v>0.48335</v>
      </c>
      <c r="M28" s="27">
        <v>1.1089999999999999E-2</v>
      </c>
      <c r="N28" s="27">
        <v>2.3800000000000002E-3</v>
      </c>
      <c r="P28" s="27">
        <v>101.336</v>
      </c>
      <c r="Q28" s="27">
        <v>8787.7999999999993</v>
      </c>
      <c r="R28" s="27">
        <v>103</v>
      </c>
      <c r="S28" s="27">
        <v>-56</v>
      </c>
      <c r="T28" s="27">
        <v>25</v>
      </c>
      <c r="U28" s="48">
        <v>39727.91306712963</v>
      </c>
    </row>
    <row r="29" spans="1:21" x14ac:dyDescent="0.2">
      <c r="A29" s="27" t="s">
        <v>56</v>
      </c>
      <c r="B29" s="28" t="s">
        <v>54</v>
      </c>
      <c r="C29" s="27">
        <v>101.2744</v>
      </c>
      <c r="D29" s="27">
        <v>40.917870000000001</v>
      </c>
      <c r="E29" s="27">
        <v>5.2760000000000001E-2</v>
      </c>
      <c r="F29" s="27">
        <v>4.743E-2</v>
      </c>
      <c r="G29" s="27">
        <v>0.19527</v>
      </c>
      <c r="H29" s="27">
        <v>11.246259999999999</v>
      </c>
      <c r="I29" s="27">
        <v>0.11087</v>
      </c>
      <c r="J29" s="27">
        <v>48.419879999999999</v>
      </c>
      <c r="K29" s="27">
        <v>0</v>
      </c>
      <c r="L29" s="27">
        <v>0.26771</v>
      </c>
      <c r="M29" s="27">
        <v>1.6389999999999998E-2</v>
      </c>
      <c r="N29" s="27">
        <v>0</v>
      </c>
      <c r="P29" s="27">
        <v>101.2744</v>
      </c>
      <c r="Q29" s="27">
        <v>8775.5</v>
      </c>
      <c r="R29" s="27">
        <v>117</v>
      </c>
      <c r="S29" s="27">
        <v>-56</v>
      </c>
      <c r="T29" s="27">
        <v>26</v>
      </c>
      <c r="U29" s="48">
        <v>39727.916064814817</v>
      </c>
    </row>
    <row r="30" spans="1:21" x14ac:dyDescent="0.2">
      <c r="A30" s="27" t="s">
        <v>57</v>
      </c>
      <c r="B30" s="28" t="s">
        <v>54</v>
      </c>
      <c r="C30" s="27">
        <v>101.3801</v>
      </c>
      <c r="D30" s="27">
        <v>40.909140000000001</v>
      </c>
      <c r="E30" s="27">
        <v>6.9540000000000005E-2</v>
      </c>
      <c r="F30" s="27">
        <v>2.7199999999999998E-2</v>
      </c>
      <c r="G30" s="27">
        <v>0.17674999999999999</v>
      </c>
      <c r="H30" s="27">
        <v>11.43737</v>
      </c>
      <c r="I30" s="27">
        <v>0.13067000000000001</v>
      </c>
      <c r="J30" s="27">
        <v>48.335239999999999</v>
      </c>
      <c r="K30" s="27">
        <v>1.2120000000000001E-2</v>
      </c>
      <c r="L30" s="27">
        <v>0.27461999999999998</v>
      </c>
      <c r="M30" s="27">
        <v>7.4799999999999997E-3</v>
      </c>
      <c r="N30" s="27">
        <v>0</v>
      </c>
      <c r="P30" s="27">
        <v>101.3801</v>
      </c>
      <c r="Q30" s="27">
        <v>8763.2999999999993</v>
      </c>
      <c r="R30" s="27">
        <v>131</v>
      </c>
      <c r="S30" s="27">
        <v>-56</v>
      </c>
      <c r="T30" s="27">
        <v>27</v>
      </c>
      <c r="U30" s="48">
        <v>39727.919074074074</v>
      </c>
    </row>
    <row r="31" spans="1:21" x14ac:dyDescent="0.2">
      <c r="A31" s="27" t="s">
        <v>58</v>
      </c>
      <c r="B31" s="28" t="s">
        <v>54</v>
      </c>
      <c r="C31" s="27">
        <v>100.7959</v>
      </c>
      <c r="D31" s="27">
        <v>40.696669999999997</v>
      </c>
      <c r="E31" s="27">
        <v>9.7680000000000003E-2</v>
      </c>
      <c r="F31" s="27">
        <v>7.7759999999999996E-2</v>
      </c>
      <c r="G31" s="27">
        <v>0.1202</v>
      </c>
      <c r="H31" s="27">
        <v>11.393750000000001</v>
      </c>
      <c r="I31" s="27">
        <v>0.11451</v>
      </c>
      <c r="J31" s="27">
        <v>48.106650000000002</v>
      </c>
      <c r="K31" s="27">
        <v>0</v>
      </c>
      <c r="L31" s="27">
        <v>0.18353</v>
      </c>
      <c r="M31" s="27">
        <v>2.7200000000000002E-3</v>
      </c>
      <c r="N31" s="27">
        <v>2.3800000000000002E-3</v>
      </c>
      <c r="P31" s="27">
        <v>100.7959</v>
      </c>
      <c r="Q31" s="27">
        <v>8751</v>
      </c>
      <c r="R31" s="27">
        <v>145</v>
      </c>
      <c r="S31" s="27">
        <v>-56</v>
      </c>
      <c r="T31" s="27">
        <v>28</v>
      </c>
      <c r="U31" s="48">
        <v>39727.922071759262</v>
      </c>
    </row>
    <row r="32" spans="1:21" x14ac:dyDescent="0.2">
      <c r="A32" s="27" t="s">
        <v>59</v>
      </c>
      <c r="B32" s="28" t="s">
        <v>60</v>
      </c>
      <c r="C32" s="27">
        <v>101.029</v>
      </c>
      <c r="D32" s="27">
        <v>0.38996999999999998</v>
      </c>
      <c r="E32" s="27">
        <v>0.35156999999999999</v>
      </c>
      <c r="F32" s="27">
        <v>41.686529999999998</v>
      </c>
      <c r="G32" s="27">
        <v>29.657990000000002</v>
      </c>
      <c r="H32" s="27">
        <v>11.599320000000001</v>
      </c>
      <c r="I32" s="27">
        <v>0.10868999999999999</v>
      </c>
      <c r="J32" s="27">
        <v>17.21274</v>
      </c>
      <c r="K32" s="27">
        <v>2.1099999999999999E-3</v>
      </c>
      <c r="L32" s="27">
        <v>2.0080000000000001E-2</v>
      </c>
      <c r="M32" s="27">
        <v>0</v>
      </c>
      <c r="N32" s="27">
        <v>0</v>
      </c>
      <c r="P32" s="27">
        <v>101.029</v>
      </c>
      <c r="Q32" s="27">
        <v>8168</v>
      </c>
      <c r="R32" s="27">
        <v>-398</v>
      </c>
      <c r="S32" s="27">
        <v>-57</v>
      </c>
      <c r="T32" s="27">
        <v>29</v>
      </c>
      <c r="U32" s="48">
        <v>39727.925115740742</v>
      </c>
    </row>
    <row r="33" spans="1:21" x14ac:dyDescent="0.2">
      <c r="A33" s="27" t="s">
        <v>61</v>
      </c>
      <c r="B33" s="28" t="s">
        <v>60</v>
      </c>
      <c r="C33" s="27">
        <v>100.7693</v>
      </c>
      <c r="D33" s="27">
        <v>0.26505000000000001</v>
      </c>
      <c r="E33" s="27">
        <v>0.32229000000000002</v>
      </c>
      <c r="F33" s="27">
        <v>40.776710000000001</v>
      </c>
      <c r="G33" s="27">
        <v>30.828489999999999</v>
      </c>
      <c r="H33" s="27">
        <v>10.83483</v>
      </c>
      <c r="I33" s="27">
        <v>0.10238999999999999</v>
      </c>
      <c r="J33" s="27">
        <v>17.628409999999999</v>
      </c>
      <c r="K33" s="27">
        <v>0</v>
      </c>
      <c r="L33" s="27">
        <v>1.6100000000000001E-3</v>
      </c>
      <c r="M33" s="27">
        <v>9.5600000000000008E-3</v>
      </c>
      <c r="N33" s="27">
        <v>0</v>
      </c>
      <c r="P33" s="27">
        <v>100.7693</v>
      </c>
      <c r="Q33" s="27">
        <v>8142.8</v>
      </c>
      <c r="R33" s="27">
        <v>-398</v>
      </c>
      <c r="S33" s="27">
        <v>-57</v>
      </c>
      <c r="T33" s="27">
        <v>30</v>
      </c>
      <c r="U33" s="48">
        <v>39727.928287037037</v>
      </c>
    </row>
    <row r="34" spans="1:21" x14ac:dyDescent="0.2">
      <c r="A34" s="27" t="s">
        <v>62</v>
      </c>
      <c r="B34" s="28" t="s">
        <v>60</v>
      </c>
      <c r="C34" s="27">
        <v>101.129</v>
      </c>
      <c r="D34" s="27">
        <v>0.32468999999999998</v>
      </c>
      <c r="E34" s="27">
        <v>0.32832</v>
      </c>
      <c r="F34" s="27">
        <v>40.799160000000001</v>
      </c>
      <c r="G34" s="27">
        <v>30.847560000000001</v>
      </c>
      <c r="H34" s="27">
        <v>10.72756</v>
      </c>
      <c r="I34" s="27">
        <v>7.3370000000000005E-2</v>
      </c>
      <c r="J34" s="27">
        <v>18.017130000000002</v>
      </c>
      <c r="K34" s="27">
        <v>0</v>
      </c>
      <c r="L34" s="27">
        <v>0</v>
      </c>
      <c r="M34" s="27">
        <v>5.62E-3</v>
      </c>
      <c r="N34" s="27">
        <v>5.5900000000000004E-3</v>
      </c>
      <c r="P34" s="27">
        <v>101.129</v>
      </c>
      <c r="Q34" s="27">
        <v>8117.5</v>
      </c>
      <c r="R34" s="27">
        <v>-398</v>
      </c>
      <c r="S34" s="27">
        <v>-57</v>
      </c>
      <c r="T34" s="27">
        <v>31</v>
      </c>
      <c r="U34" s="48">
        <v>39727.931284722225</v>
      </c>
    </row>
    <row r="35" spans="1:21" x14ac:dyDescent="0.2">
      <c r="A35" s="27" t="s">
        <v>63</v>
      </c>
      <c r="B35" s="28" t="s">
        <v>60</v>
      </c>
      <c r="C35" s="27">
        <v>100.8322</v>
      </c>
      <c r="D35" s="27">
        <v>0.33067999999999997</v>
      </c>
      <c r="E35" s="27">
        <v>0.31723000000000001</v>
      </c>
      <c r="F35" s="27">
        <v>40.955019999999998</v>
      </c>
      <c r="G35" s="27">
        <v>30.392679999999999</v>
      </c>
      <c r="H35" s="27">
        <v>10.49818</v>
      </c>
      <c r="I35" s="27">
        <v>0.12436999999999999</v>
      </c>
      <c r="J35" s="27">
        <v>18.188079999999999</v>
      </c>
      <c r="K35" s="27">
        <v>1.265E-2</v>
      </c>
      <c r="L35" s="27">
        <v>7.9500000000000005E-3</v>
      </c>
      <c r="M35" s="27">
        <v>0</v>
      </c>
      <c r="N35" s="27">
        <v>5.3800000000000002E-3</v>
      </c>
      <c r="P35" s="27">
        <v>100.8322</v>
      </c>
      <c r="Q35" s="27">
        <v>8092.3</v>
      </c>
      <c r="R35" s="27">
        <v>-398</v>
      </c>
      <c r="S35" s="27">
        <v>-57</v>
      </c>
      <c r="T35" s="27">
        <v>32</v>
      </c>
      <c r="U35" s="48">
        <v>39727.934305555558</v>
      </c>
    </row>
    <row r="36" spans="1:21" x14ac:dyDescent="0.2">
      <c r="A36" s="27" t="s">
        <v>64</v>
      </c>
      <c r="B36" s="28" t="s">
        <v>60</v>
      </c>
      <c r="C36" s="27">
        <v>100.428</v>
      </c>
      <c r="D36" s="27">
        <v>0.40650999999999998</v>
      </c>
      <c r="E36" s="27">
        <v>0.31167</v>
      </c>
      <c r="F36" s="27">
        <v>39.878709999999998</v>
      </c>
      <c r="G36" s="27">
        <v>30.39564</v>
      </c>
      <c r="H36" s="27">
        <v>12.37776</v>
      </c>
      <c r="I36" s="27">
        <v>0.11797000000000001</v>
      </c>
      <c r="J36" s="27">
        <v>16.923390000000001</v>
      </c>
      <c r="K36" s="27">
        <v>9.1199999999999996E-3</v>
      </c>
      <c r="L36" s="27">
        <v>3.8E-3</v>
      </c>
      <c r="M36" s="27">
        <v>3.4399999999999999E-3</v>
      </c>
      <c r="N36" s="27">
        <v>0</v>
      </c>
      <c r="P36" s="27">
        <v>100.428</v>
      </c>
      <c r="Q36" s="27">
        <v>8067</v>
      </c>
      <c r="R36" s="27">
        <v>-398</v>
      </c>
      <c r="S36" s="27">
        <v>-57</v>
      </c>
      <c r="T36" s="27">
        <v>33</v>
      </c>
      <c r="U36" s="48">
        <v>39727.937314814815</v>
      </c>
    </row>
    <row r="37" spans="1:21" x14ac:dyDescent="0.2">
      <c r="A37" s="27" t="s">
        <v>65</v>
      </c>
      <c r="B37" s="28" t="s">
        <v>66</v>
      </c>
      <c r="C37" s="27">
        <v>101.4414</v>
      </c>
      <c r="D37" s="27">
        <v>0.32351000000000002</v>
      </c>
      <c r="E37" s="27">
        <v>0.35931999999999997</v>
      </c>
      <c r="F37" s="27">
        <v>39.606769999999997</v>
      </c>
      <c r="G37" s="27">
        <v>31.889040000000001</v>
      </c>
      <c r="H37" s="27">
        <v>12.515930000000001</v>
      </c>
      <c r="I37" s="27">
        <v>0.11581</v>
      </c>
      <c r="J37" s="27">
        <v>16.56448</v>
      </c>
      <c r="K37" s="27">
        <v>0</v>
      </c>
      <c r="L37" s="27">
        <v>3.9829999999999997E-2</v>
      </c>
      <c r="M37" s="27">
        <v>2.6290000000000001E-2</v>
      </c>
      <c r="N37" s="27">
        <v>4.4999999999999999E-4</v>
      </c>
      <c r="P37" s="27">
        <v>101.4414</v>
      </c>
      <c r="Q37" s="27">
        <v>8066</v>
      </c>
      <c r="R37" s="27">
        <v>-263</v>
      </c>
      <c r="S37" s="27">
        <v>-57</v>
      </c>
      <c r="T37" s="27">
        <v>34</v>
      </c>
      <c r="U37" s="48">
        <v>39727.940358796295</v>
      </c>
    </row>
    <row r="38" spans="1:21" x14ac:dyDescent="0.2">
      <c r="A38" s="27" t="s">
        <v>67</v>
      </c>
      <c r="B38" s="28" t="s">
        <v>66</v>
      </c>
      <c r="C38" s="27">
        <v>100.9845</v>
      </c>
      <c r="D38" s="27">
        <v>0.33563999999999999</v>
      </c>
      <c r="E38" s="27">
        <v>0.31551000000000001</v>
      </c>
      <c r="F38" s="27">
        <v>39.229930000000003</v>
      </c>
      <c r="G38" s="27">
        <v>32.308599999999998</v>
      </c>
      <c r="H38" s="27">
        <v>11.44257</v>
      </c>
      <c r="I38" s="27">
        <v>0.11237999999999999</v>
      </c>
      <c r="J38" s="27">
        <v>17.21491</v>
      </c>
      <c r="K38" s="27">
        <v>0</v>
      </c>
      <c r="L38" s="27">
        <v>0</v>
      </c>
      <c r="M38" s="27">
        <v>1.477E-2</v>
      </c>
      <c r="N38" s="27">
        <v>1.0160000000000001E-2</v>
      </c>
      <c r="P38" s="27">
        <v>100.9845</v>
      </c>
      <c r="Q38" s="27">
        <v>8057.3</v>
      </c>
      <c r="R38" s="27">
        <v>-255.3</v>
      </c>
      <c r="S38" s="27">
        <v>-57</v>
      </c>
      <c r="T38" s="27">
        <v>35</v>
      </c>
      <c r="U38" s="48">
        <v>39727.943553240744</v>
      </c>
    </row>
    <row r="39" spans="1:21" x14ac:dyDescent="0.2">
      <c r="A39" s="27" t="s">
        <v>68</v>
      </c>
      <c r="B39" s="28" t="s">
        <v>66</v>
      </c>
      <c r="C39" s="27">
        <v>100.5294</v>
      </c>
      <c r="D39" s="27">
        <v>0.26607999999999998</v>
      </c>
      <c r="E39" s="27">
        <v>0.34294000000000002</v>
      </c>
      <c r="F39" s="27">
        <v>39.17548</v>
      </c>
      <c r="G39" s="27">
        <v>31.774819999999998</v>
      </c>
      <c r="H39" s="27">
        <v>12.16849</v>
      </c>
      <c r="I39" s="27">
        <v>9.2109999999999997E-2</v>
      </c>
      <c r="J39" s="27">
        <v>16.683160000000001</v>
      </c>
      <c r="K39" s="27">
        <v>0</v>
      </c>
      <c r="L39" s="27">
        <v>1.5910000000000001E-2</v>
      </c>
      <c r="M39" s="27">
        <v>1.043E-2</v>
      </c>
      <c r="N39" s="27">
        <v>0</v>
      </c>
      <c r="P39" s="27">
        <v>100.5294</v>
      </c>
      <c r="Q39" s="27">
        <v>8048.7</v>
      </c>
      <c r="R39" s="27">
        <v>-247.7</v>
      </c>
      <c r="S39" s="27">
        <v>-57</v>
      </c>
      <c r="T39" s="27">
        <v>36</v>
      </c>
      <c r="U39" s="48">
        <v>39727.946585648147</v>
      </c>
    </row>
    <row r="40" spans="1:21" x14ac:dyDescent="0.2">
      <c r="A40" s="27" t="s">
        <v>69</v>
      </c>
      <c r="B40" s="28" t="s">
        <v>66</v>
      </c>
      <c r="C40" s="27">
        <v>100.5979</v>
      </c>
      <c r="D40" s="27">
        <v>0.31744</v>
      </c>
      <c r="E40" s="27">
        <v>0.41649999999999998</v>
      </c>
      <c r="F40" s="27">
        <v>38.157159999999998</v>
      </c>
      <c r="G40" s="27">
        <v>31.478870000000001</v>
      </c>
      <c r="H40" s="27">
        <v>15.324619999999999</v>
      </c>
      <c r="I40" s="27">
        <v>0.10187</v>
      </c>
      <c r="J40" s="27">
        <v>14.712429999999999</v>
      </c>
      <c r="K40" s="27">
        <v>0</v>
      </c>
      <c r="L40" s="27">
        <v>6.9409999999999999E-2</v>
      </c>
      <c r="M40" s="27">
        <v>1.5980000000000001E-2</v>
      </c>
      <c r="N40" s="27">
        <v>3.5999999999999999E-3</v>
      </c>
      <c r="P40" s="27">
        <v>100.5979</v>
      </c>
      <c r="Q40" s="27">
        <v>8040</v>
      </c>
      <c r="R40" s="27">
        <v>-240</v>
      </c>
      <c r="S40" s="27">
        <v>-57</v>
      </c>
      <c r="T40" s="27">
        <v>37</v>
      </c>
      <c r="U40" s="48">
        <v>39727.949606481481</v>
      </c>
    </row>
    <row r="41" spans="1:21" x14ac:dyDescent="0.2">
      <c r="A41" s="27" t="s">
        <v>70</v>
      </c>
      <c r="B41" s="28" t="s">
        <v>66</v>
      </c>
      <c r="C41" s="27">
        <v>100.5986</v>
      </c>
      <c r="D41" s="27">
        <v>0.26191999999999999</v>
      </c>
      <c r="E41" s="27">
        <v>0.39849000000000001</v>
      </c>
      <c r="F41" s="27">
        <v>37.905859999999997</v>
      </c>
      <c r="G41" s="27">
        <v>30.90157</v>
      </c>
      <c r="H41" s="27">
        <v>17.83747</v>
      </c>
      <c r="I41" s="27">
        <v>0.14219999999999999</v>
      </c>
      <c r="J41" s="27">
        <v>13.08629</v>
      </c>
      <c r="K41" s="27">
        <v>1.7999999999999999E-2</v>
      </c>
      <c r="L41" s="27">
        <v>2.3439999999999999E-2</v>
      </c>
      <c r="M41" s="27">
        <v>2.0469999999999999E-2</v>
      </c>
      <c r="N41" s="27">
        <v>2.9099999999999998E-3</v>
      </c>
      <c r="P41" s="27">
        <v>100.5986</v>
      </c>
      <c r="Q41" s="27">
        <v>8031.3</v>
      </c>
      <c r="R41" s="27">
        <v>-232.3</v>
      </c>
      <c r="S41" s="27">
        <v>-57</v>
      </c>
      <c r="T41" s="27">
        <v>38</v>
      </c>
      <c r="U41" s="48">
        <v>39727.952638888892</v>
      </c>
    </row>
    <row r="42" spans="1:21" x14ac:dyDescent="0.2">
      <c r="A42" s="27" t="s">
        <v>71</v>
      </c>
      <c r="B42" s="28" t="s">
        <v>66</v>
      </c>
      <c r="C42" s="27">
        <v>100.3822</v>
      </c>
      <c r="D42" s="27">
        <v>0.29918</v>
      </c>
      <c r="E42" s="27">
        <v>0.43947999999999998</v>
      </c>
      <c r="F42" s="27">
        <v>36.291089999999997</v>
      </c>
      <c r="G42" s="27">
        <v>31.198550000000001</v>
      </c>
      <c r="H42" s="27">
        <v>20.760670000000001</v>
      </c>
      <c r="I42" s="27">
        <v>8.763E-2</v>
      </c>
      <c r="J42" s="27">
        <v>11.23348</v>
      </c>
      <c r="K42" s="27">
        <v>7.6899999999999998E-3</v>
      </c>
      <c r="L42" s="27">
        <v>4.6109999999999998E-2</v>
      </c>
      <c r="M42" s="27">
        <v>1.8370000000000001E-2</v>
      </c>
      <c r="N42" s="27">
        <v>0</v>
      </c>
      <c r="P42" s="27">
        <v>100.3822</v>
      </c>
      <c r="Q42" s="27">
        <v>8022.7</v>
      </c>
      <c r="R42" s="27">
        <v>-224.7</v>
      </c>
      <c r="S42" s="27">
        <v>-57</v>
      </c>
      <c r="T42" s="27">
        <v>39</v>
      </c>
      <c r="U42" s="48">
        <v>39727.955659722225</v>
      </c>
    </row>
    <row r="43" spans="1:21" x14ac:dyDescent="0.2">
      <c r="A43" s="27" t="s">
        <v>72</v>
      </c>
      <c r="B43" s="28" t="s">
        <v>66</v>
      </c>
      <c r="C43" s="27">
        <v>99.295609999999996</v>
      </c>
      <c r="D43" s="27">
        <v>13.43913</v>
      </c>
      <c r="E43" s="27">
        <v>0.37302000000000002</v>
      </c>
      <c r="F43" s="27">
        <v>20.538650000000001</v>
      </c>
      <c r="G43" s="27">
        <v>20.38843</v>
      </c>
      <c r="H43" s="27">
        <v>23.62961</v>
      </c>
      <c r="I43" s="27">
        <v>0.13558999999999999</v>
      </c>
      <c r="J43" s="27">
        <v>20.508189999999999</v>
      </c>
      <c r="K43" s="27">
        <v>0</v>
      </c>
      <c r="L43" s="27">
        <v>0.17946999999999999</v>
      </c>
      <c r="M43" s="27">
        <v>0.10352</v>
      </c>
      <c r="N43" s="27">
        <v>0</v>
      </c>
      <c r="P43" s="27">
        <v>99.295609999999996</v>
      </c>
      <c r="Q43" s="27">
        <v>8014</v>
      </c>
      <c r="R43" s="27">
        <v>-217</v>
      </c>
      <c r="S43" s="27">
        <v>-57</v>
      </c>
      <c r="T43" s="27">
        <v>40</v>
      </c>
      <c r="U43" s="48">
        <v>39727.958680555559</v>
      </c>
    </row>
    <row r="44" spans="1:21" x14ac:dyDescent="0.2">
      <c r="A44" s="27" t="s">
        <v>73</v>
      </c>
      <c r="B44" s="28" t="s">
        <v>74</v>
      </c>
      <c r="C44" s="27">
        <v>102.16330000000001</v>
      </c>
      <c r="D44" s="27">
        <v>41.464350000000003</v>
      </c>
      <c r="E44" s="27">
        <v>3.2689999999999997E-2</v>
      </c>
      <c r="F44" s="27">
        <v>6.2509999999999996E-2</v>
      </c>
      <c r="G44" s="27">
        <v>0.53976000000000002</v>
      </c>
      <c r="H44" s="27">
        <v>10.44089</v>
      </c>
      <c r="I44" s="27">
        <v>0.11070000000000001</v>
      </c>
      <c r="J44" s="27">
        <v>49.338729999999998</v>
      </c>
      <c r="K44" s="27">
        <v>2.6579999999999999E-2</v>
      </c>
      <c r="L44" s="27">
        <v>0.14180999999999999</v>
      </c>
      <c r="M44" s="27">
        <v>0</v>
      </c>
      <c r="N44" s="27">
        <v>5.2500000000000003E-3</v>
      </c>
      <c r="P44" s="27">
        <v>102.16330000000001</v>
      </c>
      <c r="Q44" s="27">
        <v>7973</v>
      </c>
      <c r="R44" s="27">
        <v>-327</v>
      </c>
      <c r="S44" s="27">
        <v>-57</v>
      </c>
      <c r="T44" s="27">
        <v>41</v>
      </c>
      <c r="U44" s="48">
        <v>39727.961747685185</v>
      </c>
    </row>
    <row r="45" spans="1:21" x14ac:dyDescent="0.2">
      <c r="A45" s="27" t="s">
        <v>75</v>
      </c>
      <c r="B45" s="28" t="s">
        <v>74</v>
      </c>
      <c r="C45" s="27">
        <v>101.7869</v>
      </c>
      <c r="D45" s="27">
        <v>41.190840000000001</v>
      </c>
      <c r="E45" s="27">
        <v>1.482E-2</v>
      </c>
      <c r="F45" s="27">
        <v>9.6479999999999996E-2</v>
      </c>
      <c r="G45" s="27">
        <v>0.34277999999999997</v>
      </c>
      <c r="H45" s="27">
        <v>10.686590000000001</v>
      </c>
      <c r="I45" s="27">
        <v>6.5409999999999996E-2</v>
      </c>
      <c r="J45" s="27">
        <v>49.135910000000003</v>
      </c>
      <c r="K45" s="27">
        <v>2.0879999999999999E-2</v>
      </c>
      <c r="L45" s="27">
        <v>0.20852000000000001</v>
      </c>
      <c r="M45" s="27">
        <v>2.188E-2</v>
      </c>
      <c r="N45" s="27">
        <v>2.8600000000000001E-3</v>
      </c>
      <c r="P45" s="27">
        <v>101.7869</v>
      </c>
      <c r="Q45" s="27">
        <v>7987</v>
      </c>
      <c r="R45" s="27">
        <v>-335</v>
      </c>
      <c r="S45" s="27">
        <v>-57</v>
      </c>
      <c r="T45" s="27">
        <v>42</v>
      </c>
      <c r="U45" s="48">
        <v>39727.964953703704</v>
      </c>
    </row>
    <row r="46" spans="1:21" x14ac:dyDescent="0.2">
      <c r="A46" s="27" t="s">
        <v>76</v>
      </c>
      <c r="B46" s="28" t="s">
        <v>74</v>
      </c>
      <c r="C46" s="27">
        <v>101.74760000000001</v>
      </c>
      <c r="D46" s="27">
        <v>41.31456</v>
      </c>
      <c r="E46" s="27">
        <v>2.5829999999999999E-2</v>
      </c>
      <c r="F46" s="27">
        <v>6.5729999999999997E-2</v>
      </c>
      <c r="G46" s="27">
        <v>0.28409000000000001</v>
      </c>
      <c r="H46" s="27">
        <v>10.49291</v>
      </c>
      <c r="I46" s="27">
        <v>0.12614</v>
      </c>
      <c r="J46" s="27">
        <v>49.210749999999997</v>
      </c>
      <c r="K46" s="27">
        <v>3.4199999999999999E-3</v>
      </c>
      <c r="L46" s="27">
        <v>0.20732</v>
      </c>
      <c r="M46" s="27">
        <v>7.7600000000000004E-3</v>
      </c>
      <c r="N46" s="27">
        <v>9.0600000000000003E-3</v>
      </c>
      <c r="P46" s="27">
        <v>101.74760000000001</v>
      </c>
      <c r="Q46" s="27">
        <v>8001</v>
      </c>
      <c r="R46" s="27">
        <v>-343</v>
      </c>
      <c r="S46" s="27">
        <v>-57</v>
      </c>
      <c r="T46" s="27">
        <v>43</v>
      </c>
      <c r="U46" s="48">
        <v>39727.967962962961</v>
      </c>
    </row>
    <row r="47" spans="1:21" x14ac:dyDescent="0.2">
      <c r="A47" s="27" t="s">
        <v>77</v>
      </c>
      <c r="B47" s="28" t="s">
        <v>74</v>
      </c>
      <c r="C47" s="27">
        <v>101.52370000000001</v>
      </c>
      <c r="D47" s="27">
        <v>41.209769999999999</v>
      </c>
      <c r="E47" s="27">
        <v>7.0600000000000003E-3</v>
      </c>
      <c r="F47" s="27">
        <v>0.10118000000000001</v>
      </c>
      <c r="G47" s="27">
        <v>0.27278999999999998</v>
      </c>
      <c r="H47" s="27">
        <v>10.34024</v>
      </c>
      <c r="I47" s="27">
        <v>8.8719999999999993E-2</v>
      </c>
      <c r="J47" s="27">
        <v>49.359079999999999</v>
      </c>
      <c r="K47" s="27">
        <v>4.5599999999999998E-3</v>
      </c>
      <c r="L47" s="27">
        <v>0.11512</v>
      </c>
      <c r="M47" s="27">
        <v>2.52E-2</v>
      </c>
      <c r="N47" s="27">
        <v>0</v>
      </c>
      <c r="P47" s="27">
        <v>101.52370000000001</v>
      </c>
      <c r="Q47" s="27">
        <v>8015</v>
      </c>
      <c r="R47" s="27">
        <v>-351</v>
      </c>
      <c r="S47" s="27">
        <v>-57</v>
      </c>
      <c r="T47" s="27">
        <v>44</v>
      </c>
      <c r="U47" s="48">
        <v>39727.971006944441</v>
      </c>
    </row>
    <row r="48" spans="1:21" x14ac:dyDescent="0.2">
      <c r="A48" s="27" t="s">
        <v>78</v>
      </c>
      <c r="B48" s="28" t="s">
        <v>74</v>
      </c>
      <c r="C48" s="27">
        <v>101.33710000000001</v>
      </c>
      <c r="D48" s="27">
        <v>41.253189999999996</v>
      </c>
      <c r="E48" s="27">
        <v>2.2720000000000001E-2</v>
      </c>
      <c r="F48" s="27">
        <v>7.2910000000000003E-2</v>
      </c>
      <c r="G48" s="27">
        <v>0.20004</v>
      </c>
      <c r="H48" s="27">
        <v>10.19853</v>
      </c>
      <c r="I48" s="27">
        <v>8.8230000000000003E-2</v>
      </c>
      <c r="J48" s="27">
        <v>49.202370000000002</v>
      </c>
      <c r="K48" s="27">
        <v>3.4199999999999999E-3</v>
      </c>
      <c r="L48" s="27">
        <v>0.28747</v>
      </c>
      <c r="M48" s="27">
        <v>2.99E-3</v>
      </c>
      <c r="N48" s="27">
        <v>5.2500000000000003E-3</v>
      </c>
      <c r="P48" s="27">
        <v>101.33710000000001</v>
      </c>
      <c r="Q48" s="27">
        <v>8029</v>
      </c>
      <c r="R48" s="27">
        <v>-359</v>
      </c>
      <c r="S48" s="27">
        <v>-57</v>
      </c>
      <c r="T48" s="27">
        <v>45</v>
      </c>
      <c r="U48" s="48">
        <v>39727.974004629628</v>
      </c>
    </row>
    <row r="49" spans="1:21" x14ac:dyDescent="0.2">
      <c r="A49" s="27" t="s">
        <v>79</v>
      </c>
      <c r="B49" s="28" t="s">
        <v>74</v>
      </c>
      <c r="C49" s="27">
        <v>101.4867</v>
      </c>
      <c r="D49" s="27">
        <v>41.06861</v>
      </c>
      <c r="E49" s="27">
        <v>1.975E-2</v>
      </c>
      <c r="F49" s="27">
        <v>0.10315000000000001</v>
      </c>
      <c r="G49" s="27">
        <v>0.28660999999999998</v>
      </c>
      <c r="H49" s="27">
        <v>10.44267</v>
      </c>
      <c r="I49" s="27">
        <v>0.11801</v>
      </c>
      <c r="J49" s="27">
        <v>49.125909999999998</v>
      </c>
      <c r="K49" s="27">
        <v>2.051E-2</v>
      </c>
      <c r="L49" s="27">
        <v>0.28356999999999999</v>
      </c>
      <c r="M49" s="27">
        <v>1.7940000000000001E-2</v>
      </c>
      <c r="N49" s="27">
        <v>0</v>
      </c>
      <c r="P49" s="27">
        <v>101.4867</v>
      </c>
      <c r="Q49" s="27">
        <v>8043</v>
      </c>
      <c r="R49" s="27">
        <v>-367</v>
      </c>
      <c r="S49" s="27">
        <v>-57</v>
      </c>
      <c r="T49" s="27">
        <v>46</v>
      </c>
      <c r="U49" s="48">
        <v>39727.977048611108</v>
      </c>
    </row>
    <row r="50" spans="1:21" x14ac:dyDescent="0.2">
      <c r="A50" s="27" t="s">
        <v>80</v>
      </c>
      <c r="B50" s="28" t="s">
        <v>74</v>
      </c>
      <c r="C50" s="27">
        <v>101.6644</v>
      </c>
      <c r="D50" s="27">
        <v>41.020609999999998</v>
      </c>
      <c r="E50" s="27">
        <v>2.9479999999999999E-2</v>
      </c>
      <c r="F50" s="27">
        <v>5.6250000000000001E-2</v>
      </c>
      <c r="G50" s="27">
        <v>0.42558000000000001</v>
      </c>
      <c r="H50" s="27">
        <v>9.9027399999999997</v>
      </c>
      <c r="I50" s="27">
        <v>9.171E-2</v>
      </c>
      <c r="J50" s="27">
        <v>49.83869</v>
      </c>
      <c r="K50" s="27">
        <v>1.2160000000000001E-2</v>
      </c>
      <c r="L50" s="27">
        <v>0.27444000000000002</v>
      </c>
      <c r="M50" s="27">
        <v>1.273E-2</v>
      </c>
      <c r="N50" s="27">
        <v>0</v>
      </c>
      <c r="P50" s="27">
        <v>101.6644</v>
      </c>
      <c r="Q50" s="27">
        <v>8057</v>
      </c>
      <c r="R50" s="27">
        <v>-375</v>
      </c>
      <c r="S50" s="27">
        <v>-57</v>
      </c>
      <c r="T50" s="27">
        <v>47</v>
      </c>
      <c r="U50" s="48">
        <v>39727.980057870373</v>
      </c>
    </row>
    <row r="51" spans="1:21" x14ac:dyDescent="0.2">
      <c r="A51" s="27" t="s">
        <v>81</v>
      </c>
      <c r="B51" s="28" t="s">
        <v>82</v>
      </c>
      <c r="C51" s="27">
        <v>90.883700000000005</v>
      </c>
      <c r="D51" s="27">
        <v>24.771409999999999</v>
      </c>
      <c r="E51" s="27">
        <v>0.12043</v>
      </c>
      <c r="F51" s="27">
        <v>10.998329999999999</v>
      </c>
      <c r="G51" s="27">
        <v>12.87748</v>
      </c>
      <c r="H51" s="27">
        <v>7.7728900000000003</v>
      </c>
      <c r="I51" s="27">
        <v>6.6769999999999996E-2</v>
      </c>
      <c r="J51" s="27">
        <v>28.88561</v>
      </c>
      <c r="K51" s="27">
        <v>7.1300000000000001E-3</v>
      </c>
      <c r="L51" s="27">
        <v>5.2805</v>
      </c>
      <c r="M51" s="27">
        <v>0.10315000000000001</v>
      </c>
      <c r="N51" s="27">
        <v>0</v>
      </c>
      <c r="P51" s="27">
        <v>90.883700000000005</v>
      </c>
      <c r="Q51" s="27">
        <v>7315</v>
      </c>
      <c r="R51" s="27">
        <v>200</v>
      </c>
      <c r="S51" s="27">
        <v>-55</v>
      </c>
      <c r="T51" s="27">
        <v>48</v>
      </c>
      <c r="U51" s="48">
        <v>39727.983113425929</v>
      </c>
    </row>
    <row r="52" spans="1:21" x14ac:dyDescent="0.2">
      <c r="A52" s="27" t="s">
        <v>83</v>
      </c>
      <c r="B52" s="28" t="s">
        <v>82</v>
      </c>
      <c r="C52" s="27">
        <v>100.39490000000001</v>
      </c>
      <c r="D52" s="27">
        <v>0.33511000000000002</v>
      </c>
      <c r="E52" s="27">
        <v>0.31553999999999999</v>
      </c>
      <c r="F52" s="27">
        <v>39.915889999999997</v>
      </c>
      <c r="G52" s="27">
        <v>30.920929999999998</v>
      </c>
      <c r="H52" s="27">
        <v>11.10037</v>
      </c>
      <c r="I52" s="27">
        <v>0.11616</v>
      </c>
      <c r="J52" s="27">
        <v>17.668430000000001</v>
      </c>
      <c r="K52" s="27">
        <v>0</v>
      </c>
      <c r="L52" s="27">
        <v>7.6999999999999996E-4</v>
      </c>
      <c r="M52" s="27">
        <v>1.805E-2</v>
      </c>
      <c r="N52" s="27">
        <v>3.5999999999999999E-3</v>
      </c>
      <c r="P52" s="27">
        <v>100.39490000000001</v>
      </c>
      <c r="Q52" s="27">
        <v>7315</v>
      </c>
      <c r="R52" s="27">
        <v>191</v>
      </c>
      <c r="S52" s="27">
        <v>-55</v>
      </c>
      <c r="T52" s="27">
        <v>49</v>
      </c>
      <c r="U52" s="48">
        <v>39727.986307870371</v>
      </c>
    </row>
    <row r="53" spans="1:21" x14ac:dyDescent="0.2">
      <c r="A53" s="27" t="s">
        <v>84</v>
      </c>
      <c r="B53" s="28" t="s">
        <v>82</v>
      </c>
      <c r="C53" s="27">
        <v>100.9645</v>
      </c>
      <c r="D53" s="27">
        <v>0.35053000000000001</v>
      </c>
      <c r="E53" s="27">
        <v>0.31259999999999999</v>
      </c>
      <c r="F53" s="27">
        <v>40.135039999999996</v>
      </c>
      <c r="G53" s="27">
        <v>31.10444</v>
      </c>
      <c r="H53" s="27">
        <v>11.06743</v>
      </c>
      <c r="I53" s="27">
        <v>9.5710000000000003E-2</v>
      </c>
      <c r="J53" s="27">
        <v>17.88448</v>
      </c>
      <c r="K53" s="27">
        <v>5.1500000000000001E-3</v>
      </c>
      <c r="L53" s="27">
        <v>5.5199999999999997E-3</v>
      </c>
      <c r="M53" s="27">
        <v>3.5500000000000002E-3</v>
      </c>
      <c r="N53" s="27">
        <v>0</v>
      </c>
      <c r="P53" s="27">
        <v>100.9645</v>
      </c>
      <c r="Q53" s="27">
        <v>7315</v>
      </c>
      <c r="R53" s="27">
        <v>182</v>
      </c>
      <c r="S53" s="27">
        <v>-55</v>
      </c>
      <c r="T53" s="27">
        <v>50</v>
      </c>
      <c r="U53" s="48">
        <v>39727.989351851851</v>
      </c>
    </row>
    <row r="54" spans="1:21" x14ac:dyDescent="0.2">
      <c r="A54" s="27" t="s">
        <v>85</v>
      </c>
      <c r="B54" s="28" t="s">
        <v>82</v>
      </c>
      <c r="C54" s="27">
        <v>101.09480000000001</v>
      </c>
      <c r="D54" s="27">
        <v>0.32094</v>
      </c>
      <c r="E54" s="27">
        <v>0.31591000000000002</v>
      </c>
      <c r="F54" s="27">
        <v>40.105029999999999</v>
      </c>
      <c r="G54" s="27">
        <v>31.179929999999999</v>
      </c>
      <c r="H54" s="27">
        <v>11.115589999999999</v>
      </c>
      <c r="I54" s="27">
        <v>0.12230000000000001</v>
      </c>
      <c r="J54" s="27">
        <v>17.909120000000001</v>
      </c>
      <c r="K54" s="27">
        <v>2.2100000000000002E-3</v>
      </c>
      <c r="L54" s="27">
        <v>0</v>
      </c>
      <c r="M54" s="27">
        <v>1.7500000000000002E-2</v>
      </c>
      <c r="N54" s="27">
        <v>6.3E-3</v>
      </c>
      <c r="P54" s="27">
        <v>101.09480000000001</v>
      </c>
      <c r="Q54" s="27">
        <v>7315</v>
      </c>
      <c r="R54" s="27">
        <v>173</v>
      </c>
      <c r="S54" s="27">
        <v>-55</v>
      </c>
      <c r="T54" s="27">
        <v>51</v>
      </c>
      <c r="U54" s="48">
        <v>39727.992384259262</v>
      </c>
    </row>
    <row r="55" spans="1:21" x14ac:dyDescent="0.2">
      <c r="A55" s="27" t="s">
        <v>86</v>
      </c>
      <c r="B55" s="28" t="s">
        <v>82</v>
      </c>
      <c r="C55" s="27">
        <v>101.0903</v>
      </c>
      <c r="D55" s="27">
        <v>0.23185</v>
      </c>
      <c r="E55" s="27">
        <v>0.31609999999999999</v>
      </c>
      <c r="F55" s="27">
        <v>40.100819999999999</v>
      </c>
      <c r="G55" s="27">
        <v>31.16883</v>
      </c>
      <c r="H55" s="27">
        <v>11.178879999999999</v>
      </c>
      <c r="I55" s="27">
        <v>0.10438</v>
      </c>
      <c r="J55" s="27">
        <v>17.945699999999999</v>
      </c>
      <c r="K55" s="27">
        <v>3.0509999999999999E-2</v>
      </c>
      <c r="L55" s="27">
        <v>1.047E-2</v>
      </c>
      <c r="M55" s="27">
        <v>2.7399999999999998E-3</v>
      </c>
      <c r="N55" s="27">
        <v>0</v>
      </c>
      <c r="P55" s="27">
        <v>101.0903</v>
      </c>
      <c r="Q55" s="27">
        <v>7315</v>
      </c>
      <c r="R55" s="27">
        <v>164</v>
      </c>
      <c r="S55" s="27">
        <v>-55</v>
      </c>
      <c r="T55" s="27">
        <v>52</v>
      </c>
      <c r="U55" s="48">
        <v>39727.995381944442</v>
      </c>
    </row>
    <row r="56" spans="1:21" x14ac:dyDescent="0.2">
      <c r="A56" s="27" t="s">
        <v>87</v>
      </c>
      <c r="B56" s="28" t="s">
        <v>88</v>
      </c>
      <c r="C56" s="27">
        <v>102.1259</v>
      </c>
      <c r="D56" s="27">
        <v>42.275410000000001</v>
      </c>
      <c r="E56" s="27">
        <v>4.5010000000000001E-2</v>
      </c>
      <c r="F56" s="27">
        <v>0.42648000000000003</v>
      </c>
      <c r="G56" s="27">
        <v>0.85965000000000003</v>
      </c>
      <c r="H56" s="27">
        <v>7.5791399999999998</v>
      </c>
      <c r="I56" s="27">
        <v>9.8110000000000003E-2</v>
      </c>
      <c r="J56" s="27">
        <v>48.805410000000002</v>
      </c>
      <c r="K56" s="27">
        <v>4.5599999999999998E-3</v>
      </c>
      <c r="L56" s="27">
        <v>2.0222899999999999</v>
      </c>
      <c r="M56" s="27">
        <v>9.8700000000000003E-3</v>
      </c>
      <c r="N56" s="27">
        <v>0</v>
      </c>
      <c r="P56" s="27">
        <v>102.1259</v>
      </c>
      <c r="Q56" s="27">
        <v>7302</v>
      </c>
      <c r="R56" s="27">
        <v>153</v>
      </c>
      <c r="S56" s="27">
        <v>-55</v>
      </c>
      <c r="T56" s="27">
        <v>53</v>
      </c>
      <c r="U56" s="48">
        <v>39727.998449074075</v>
      </c>
    </row>
    <row r="57" spans="1:21" x14ac:dyDescent="0.2">
      <c r="A57" s="27" t="s">
        <v>89</v>
      </c>
      <c r="B57" s="28" t="s">
        <v>88</v>
      </c>
      <c r="C57" s="27">
        <v>101.6388</v>
      </c>
      <c r="D57" s="27">
        <v>41.271030000000003</v>
      </c>
      <c r="E57" s="27">
        <v>2.18E-2</v>
      </c>
      <c r="F57" s="27">
        <v>8.4309999999999996E-2</v>
      </c>
      <c r="G57" s="27">
        <v>0.28294000000000002</v>
      </c>
      <c r="H57" s="27">
        <v>10.06683</v>
      </c>
      <c r="I57" s="27">
        <v>0.10417999999999999</v>
      </c>
      <c r="J57" s="27">
        <v>49.501939999999998</v>
      </c>
      <c r="K57" s="27">
        <v>1.593E-2</v>
      </c>
      <c r="L57" s="27">
        <v>0.26368000000000003</v>
      </c>
      <c r="M57" s="27">
        <v>2.1919999999999999E-2</v>
      </c>
      <c r="N57" s="27">
        <v>4.2900000000000004E-3</v>
      </c>
      <c r="P57" s="27">
        <v>101.6388</v>
      </c>
      <c r="Q57" s="27">
        <v>7302</v>
      </c>
      <c r="R57" s="27">
        <v>112.3</v>
      </c>
      <c r="S57" s="27">
        <v>-55</v>
      </c>
      <c r="T57" s="27">
        <v>54</v>
      </c>
      <c r="U57" s="48">
        <v>39728.001655092594</v>
      </c>
    </row>
    <row r="58" spans="1:21" x14ac:dyDescent="0.2">
      <c r="A58" s="27" t="s">
        <v>90</v>
      </c>
      <c r="B58" s="28" t="s">
        <v>88</v>
      </c>
      <c r="C58" s="27">
        <v>101.7243</v>
      </c>
      <c r="D58" s="27">
        <v>41.273229999999998</v>
      </c>
      <c r="E58" s="27">
        <v>8.5360000000000005E-2</v>
      </c>
      <c r="F58" s="27">
        <v>0.12265</v>
      </c>
      <c r="G58" s="27">
        <v>0.33305000000000001</v>
      </c>
      <c r="H58" s="27">
        <v>10.39401</v>
      </c>
      <c r="I58" s="27">
        <v>8.3790000000000003E-2</v>
      </c>
      <c r="J58" s="27">
        <v>48.944920000000003</v>
      </c>
      <c r="K58" s="27">
        <v>0</v>
      </c>
      <c r="L58" s="27">
        <v>0.46127000000000001</v>
      </c>
      <c r="M58" s="27">
        <v>2.6069999999999999E-2</v>
      </c>
      <c r="N58" s="27">
        <v>0</v>
      </c>
      <c r="P58" s="27">
        <v>101.7243</v>
      </c>
      <c r="Q58" s="27">
        <v>7302</v>
      </c>
      <c r="R58" s="27">
        <v>71.7</v>
      </c>
      <c r="S58" s="27">
        <v>-55</v>
      </c>
      <c r="T58" s="27">
        <v>55</v>
      </c>
      <c r="U58" s="48">
        <v>39728.004699074074</v>
      </c>
    </row>
    <row r="59" spans="1:21" x14ac:dyDescent="0.2">
      <c r="A59" s="27" t="s">
        <v>91</v>
      </c>
      <c r="B59" s="28" t="s">
        <v>88</v>
      </c>
      <c r="C59" s="27">
        <v>101.5844</v>
      </c>
      <c r="D59" s="27">
        <v>41.188830000000003</v>
      </c>
      <c r="E59" s="27">
        <v>8.6610000000000006E-2</v>
      </c>
      <c r="F59" s="27">
        <v>6.411E-2</v>
      </c>
      <c r="G59" s="27">
        <v>0.20335</v>
      </c>
      <c r="H59" s="27">
        <v>10.84488</v>
      </c>
      <c r="I59" s="27">
        <v>9.572E-2</v>
      </c>
      <c r="J59" s="27">
        <v>48.84404</v>
      </c>
      <c r="K59" s="27">
        <v>0</v>
      </c>
      <c r="L59" s="27">
        <v>0.24734</v>
      </c>
      <c r="M59" s="27">
        <v>9.5200000000000007E-3</v>
      </c>
      <c r="N59" s="27">
        <v>0</v>
      </c>
      <c r="P59" s="27">
        <v>101.5844</v>
      </c>
      <c r="Q59" s="27">
        <v>7302</v>
      </c>
      <c r="R59" s="27">
        <v>31</v>
      </c>
      <c r="S59" s="27">
        <v>-55</v>
      </c>
      <c r="T59" s="27">
        <v>56</v>
      </c>
      <c r="U59" s="48">
        <v>39728.007731481484</v>
      </c>
    </row>
    <row r="60" spans="1:21" x14ac:dyDescent="0.2">
      <c r="A60" s="27" t="s">
        <v>92</v>
      </c>
      <c r="B60" s="28" t="s">
        <v>93</v>
      </c>
      <c r="C60" s="27">
        <v>100.13200000000001</v>
      </c>
      <c r="D60" s="27">
        <v>0.24847</v>
      </c>
      <c r="E60" s="27">
        <v>0.42742999999999998</v>
      </c>
      <c r="F60" s="27">
        <v>38.892699999999998</v>
      </c>
      <c r="G60" s="27">
        <v>28.670300000000001</v>
      </c>
      <c r="H60" s="27">
        <v>20.040089999999999</v>
      </c>
      <c r="I60" s="27">
        <v>0.1384</v>
      </c>
      <c r="J60" s="27">
        <v>11.69064</v>
      </c>
      <c r="K60" s="27">
        <v>5.0699999999999999E-3</v>
      </c>
      <c r="L60" s="27">
        <v>1.8960000000000001E-2</v>
      </c>
      <c r="M60" s="27">
        <v>0</v>
      </c>
      <c r="N60" s="27">
        <v>0</v>
      </c>
      <c r="P60" s="27">
        <v>100.13200000000001</v>
      </c>
      <c r="Q60" s="27">
        <v>7461</v>
      </c>
      <c r="R60" s="27">
        <v>-1290</v>
      </c>
      <c r="S60" s="27">
        <v>-60</v>
      </c>
      <c r="T60" s="27">
        <v>57</v>
      </c>
      <c r="U60" s="48">
        <v>39728.010798611111</v>
      </c>
    </row>
    <row r="61" spans="1:21" x14ac:dyDescent="0.2">
      <c r="A61" s="27" t="s">
        <v>94</v>
      </c>
      <c r="B61" s="28" t="s">
        <v>93</v>
      </c>
      <c r="C61" s="27">
        <v>100.20099999999999</v>
      </c>
      <c r="D61" s="27">
        <v>0.23844000000000001</v>
      </c>
      <c r="E61" s="27">
        <v>0.31563000000000002</v>
      </c>
      <c r="F61" s="27">
        <v>40.174900000000001</v>
      </c>
      <c r="G61" s="27">
        <v>29.406860000000002</v>
      </c>
      <c r="H61" s="27">
        <v>14.989000000000001</v>
      </c>
      <c r="I61" s="27">
        <v>8.1570000000000004E-2</v>
      </c>
      <c r="J61" s="27">
        <v>14.968059999999999</v>
      </c>
      <c r="K61" s="27">
        <v>0</v>
      </c>
      <c r="L61" s="27">
        <v>1.66E-3</v>
      </c>
      <c r="M61" s="27">
        <v>2.4920000000000001E-2</v>
      </c>
      <c r="N61" s="27">
        <v>0</v>
      </c>
      <c r="P61" s="27">
        <v>100.20099999999999</v>
      </c>
      <c r="Q61" s="27">
        <v>7485</v>
      </c>
      <c r="R61" s="27">
        <v>-1289.7</v>
      </c>
      <c r="S61" s="27">
        <v>-60</v>
      </c>
      <c r="T61" s="27">
        <v>58</v>
      </c>
      <c r="U61" s="48">
        <v>39728.014016203706</v>
      </c>
    </row>
    <row r="62" spans="1:21" x14ac:dyDescent="0.2">
      <c r="A62" s="27" t="s">
        <v>95</v>
      </c>
      <c r="B62" s="28" t="s">
        <v>93</v>
      </c>
      <c r="C62" s="27">
        <v>100.4081</v>
      </c>
      <c r="D62" s="27">
        <v>0.21179999999999999</v>
      </c>
      <c r="E62" s="27">
        <v>0.33967000000000003</v>
      </c>
      <c r="F62" s="27">
        <v>40.945169999999997</v>
      </c>
      <c r="G62" s="27">
        <v>29.335840000000001</v>
      </c>
      <c r="H62" s="27">
        <v>13.489409999999999</v>
      </c>
      <c r="I62" s="27">
        <v>0.10265000000000001</v>
      </c>
      <c r="J62" s="27">
        <v>15.9618</v>
      </c>
      <c r="K62" s="27">
        <v>5.1000000000000004E-3</v>
      </c>
      <c r="L62" s="27">
        <v>4.3299999999999996E-3</v>
      </c>
      <c r="M62" s="27">
        <v>1.238E-2</v>
      </c>
      <c r="N62" s="27">
        <v>0</v>
      </c>
      <c r="P62" s="27">
        <v>100.4081</v>
      </c>
      <c r="Q62" s="27">
        <v>7509</v>
      </c>
      <c r="R62" s="27">
        <v>-1289.3</v>
      </c>
      <c r="S62" s="27">
        <v>-60</v>
      </c>
      <c r="T62" s="27">
        <v>59</v>
      </c>
      <c r="U62" s="48">
        <v>39728.017071759263</v>
      </c>
    </row>
    <row r="63" spans="1:21" x14ac:dyDescent="0.2">
      <c r="A63" s="27" t="s">
        <v>96</v>
      </c>
      <c r="B63" s="28" t="s">
        <v>93</v>
      </c>
      <c r="C63" s="27">
        <v>100.0797</v>
      </c>
      <c r="D63" s="27">
        <v>1.13212</v>
      </c>
      <c r="E63" s="27">
        <v>0.95516999999999996</v>
      </c>
      <c r="F63" s="27">
        <v>38.6188</v>
      </c>
      <c r="G63" s="27">
        <v>29.781939999999999</v>
      </c>
      <c r="H63" s="27">
        <v>13.59501</v>
      </c>
      <c r="I63" s="27">
        <v>0.13167000000000001</v>
      </c>
      <c r="J63" s="27">
        <v>15.769</v>
      </c>
      <c r="K63" s="27">
        <v>0</v>
      </c>
      <c r="L63" s="27">
        <v>7.9659999999999995E-2</v>
      </c>
      <c r="M63" s="27">
        <v>1.635E-2</v>
      </c>
      <c r="N63" s="27">
        <v>0</v>
      </c>
      <c r="P63" s="27">
        <v>100.0797</v>
      </c>
      <c r="Q63" s="27">
        <v>7533</v>
      </c>
      <c r="R63" s="27">
        <v>-1289</v>
      </c>
      <c r="S63" s="27">
        <v>-60</v>
      </c>
      <c r="T63" s="27">
        <v>60</v>
      </c>
      <c r="U63" s="48">
        <v>39728.020104166666</v>
      </c>
    </row>
    <row r="64" spans="1:21" x14ac:dyDescent="0.2">
      <c r="A64" s="27" t="s">
        <v>97</v>
      </c>
      <c r="B64" s="28" t="s">
        <v>98</v>
      </c>
      <c r="C64" s="27">
        <v>100.3758</v>
      </c>
      <c r="D64" s="27">
        <v>50.588140000000003</v>
      </c>
      <c r="E64" s="27">
        <v>1.3501700000000001</v>
      </c>
      <c r="F64" s="27">
        <v>5.2787100000000002</v>
      </c>
      <c r="G64" s="27">
        <v>2.2236099999999999</v>
      </c>
      <c r="H64" s="27">
        <v>4.6419899999999998</v>
      </c>
      <c r="I64" s="27">
        <v>9.4950000000000007E-2</v>
      </c>
      <c r="J64" s="27">
        <v>15.97311</v>
      </c>
      <c r="K64" s="27">
        <v>0</v>
      </c>
      <c r="L64" s="27">
        <v>20.221769999999999</v>
      </c>
      <c r="M64" s="27">
        <v>1.9499999999999999E-3</v>
      </c>
      <c r="N64" s="27">
        <v>1.3799999999999999E-3</v>
      </c>
      <c r="P64" s="27">
        <v>100.3758</v>
      </c>
      <c r="Q64" s="27">
        <v>7569</v>
      </c>
      <c r="R64" s="27">
        <v>-1307</v>
      </c>
      <c r="S64" s="27">
        <v>-60</v>
      </c>
      <c r="T64" s="27">
        <v>61</v>
      </c>
      <c r="U64" s="48">
        <v>39728.0231712963</v>
      </c>
    </row>
    <row r="65" spans="1:21" x14ac:dyDescent="0.2">
      <c r="A65" s="27" t="s">
        <v>99</v>
      </c>
      <c r="B65" s="28" t="s">
        <v>98</v>
      </c>
      <c r="C65" s="27">
        <v>100.4555</v>
      </c>
      <c r="D65" s="27">
        <v>50.873939999999997</v>
      </c>
      <c r="E65" s="27">
        <v>1.24187</v>
      </c>
      <c r="F65" s="27">
        <v>4.9905499999999998</v>
      </c>
      <c r="G65" s="27">
        <v>2.0576500000000002</v>
      </c>
      <c r="H65" s="27">
        <v>4.6112700000000002</v>
      </c>
      <c r="I65" s="27">
        <v>9.3859999999999999E-2</v>
      </c>
      <c r="J65" s="27">
        <v>16.22824</v>
      </c>
      <c r="K65" s="27">
        <v>1.8799999999999999E-3</v>
      </c>
      <c r="L65" s="27">
        <v>20.352039999999999</v>
      </c>
      <c r="M65" s="27">
        <v>4.2199999999999998E-3</v>
      </c>
      <c r="N65" s="27">
        <v>0</v>
      </c>
      <c r="P65" s="27">
        <v>100.4555</v>
      </c>
      <c r="Q65" s="27">
        <v>7572</v>
      </c>
      <c r="R65" s="27">
        <v>-1304.8</v>
      </c>
      <c r="S65" s="27">
        <v>-60</v>
      </c>
      <c r="T65" s="27">
        <v>62</v>
      </c>
      <c r="U65" s="48">
        <v>39728.026377314818</v>
      </c>
    </row>
    <row r="66" spans="1:21" x14ac:dyDescent="0.2">
      <c r="A66" s="27" t="s">
        <v>100</v>
      </c>
      <c r="B66" s="28" t="s">
        <v>98</v>
      </c>
      <c r="C66" s="27">
        <v>100.21120000000001</v>
      </c>
      <c r="D66" s="27">
        <v>50.943330000000003</v>
      </c>
      <c r="E66" s="27">
        <v>1.1939599999999999</v>
      </c>
      <c r="F66" s="27">
        <v>4.9305000000000003</v>
      </c>
      <c r="G66" s="27">
        <v>1.93523</v>
      </c>
      <c r="H66" s="27">
        <v>4.8925299999999998</v>
      </c>
      <c r="I66" s="27">
        <v>0.11829000000000001</v>
      </c>
      <c r="J66" s="27">
        <v>16.656089999999999</v>
      </c>
      <c r="K66" s="27">
        <v>9.7999999999999997E-3</v>
      </c>
      <c r="L66" s="27">
        <v>19.51435</v>
      </c>
      <c r="M66" s="27">
        <v>1.7080000000000001E-2</v>
      </c>
      <c r="N66" s="27">
        <v>1.0000000000000001E-5</v>
      </c>
      <c r="P66" s="27">
        <v>100.21120000000001</v>
      </c>
      <c r="Q66" s="27">
        <v>7575</v>
      </c>
      <c r="R66" s="27">
        <v>-1302.5</v>
      </c>
      <c r="S66" s="27">
        <v>-60</v>
      </c>
      <c r="T66" s="27">
        <v>63</v>
      </c>
      <c r="U66" s="48">
        <v>39728.029363425929</v>
      </c>
    </row>
    <row r="67" spans="1:21" x14ac:dyDescent="0.2">
      <c r="A67" s="27" t="s">
        <v>101</v>
      </c>
      <c r="B67" s="28" t="s">
        <v>98</v>
      </c>
      <c r="C67" s="27">
        <v>100.3057</v>
      </c>
      <c r="D67" s="27">
        <v>51.126759999999997</v>
      </c>
      <c r="E67" s="27">
        <v>1.21384</v>
      </c>
      <c r="F67" s="27">
        <v>4.8299300000000001</v>
      </c>
      <c r="G67" s="27">
        <v>1.9082600000000001</v>
      </c>
      <c r="H67" s="27">
        <v>5.0208300000000001</v>
      </c>
      <c r="I67" s="27">
        <v>9.8180000000000003E-2</v>
      </c>
      <c r="J67" s="27">
        <v>16.881250000000001</v>
      </c>
      <c r="K67" s="27">
        <v>0</v>
      </c>
      <c r="L67" s="27">
        <v>19.20842</v>
      </c>
      <c r="M67" s="27">
        <v>1.5010000000000001E-2</v>
      </c>
      <c r="N67" s="27">
        <v>3.2200000000000002E-3</v>
      </c>
      <c r="P67" s="27">
        <v>100.3057</v>
      </c>
      <c r="Q67" s="27">
        <v>7578</v>
      </c>
      <c r="R67" s="27">
        <v>-1300.3</v>
      </c>
      <c r="S67" s="27">
        <v>-60</v>
      </c>
      <c r="T67" s="27">
        <v>64</v>
      </c>
      <c r="U67" s="48">
        <v>39728.032384259262</v>
      </c>
    </row>
    <row r="68" spans="1:21" x14ac:dyDescent="0.2">
      <c r="A68" s="27" t="s">
        <v>102</v>
      </c>
      <c r="B68" s="28" t="s">
        <v>98</v>
      </c>
      <c r="C68" s="27">
        <v>100.3086</v>
      </c>
      <c r="D68" s="27">
        <v>52.047429999999999</v>
      </c>
      <c r="E68" s="27">
        <v>1.1764300000000001</v>
      </c>
      <c r="F68" s="27">
        <v>4.3984500000000004</v>
      </c>
      <c r="G68" s="27">
        <v>1.5878399999999999</v>
      </c>
      <c r="H68" s="27">
        <v>5.3816600000000001</v>
      </c>
      <c r="I68" s="27">
        <v>0.12185</v>
      </c>
      <c r="J68" s="27">
        <v>17.988679999999999</v>
      </c>
      <c r="K68" s="27">
        <v>0</v>
      </c>
      <c r="L68" s="27">
        <v>17.561779999999999</v>
      </c>
      <c r="M68" s="27">
        <v>4.444E-2</v>
      </c>
      <c r="N68" s="27">
        <v>0</v>
      </c>
      <c r="P68" s="27">
        <v>100.3086</v>
      </c>
      <c r="Q68" s="27">
        <v>7581</v>
      </c>
      <c r="R68" s="27">
        <v>-1298</v>
      </c>
      <c r="S68" s="27">
        <v>-60</v>
      </c>
      <c r="T68" s="27">
        <v>65</v>
      </c>
      <c r="U68" s="48">
        <v>39728.035428240742</v>
      </c>
    </row>
    <row r="69" spans="1:21" x14ac:dyDescent="0.2">
      <c r="A69" s="27" t="s">
        <v>103</v>
      </c>
      <c r="B69" s="28" t="s">
        <v>104</v>
      </c>
      <c r="C69" s="27">
        <v>100.6561</v>
      </c>
      <c r="D69" s="27">
        <v>45.52216</v>
      </c>
      <c r="E69" s="27">
        <v>4.8169999999999998E-2</v>
      </c>
      <c r="F69" s="27">
        <v>34.107199999999999</v>
      </c>
      <c r="G69" s="27">
        <v>5.3199999999999997E-2</v>
      </c>
      <c r="H69" s="27">
        <v>0.47760000000000002</v>
      </c>
      <c r="I69" s="27">
        <v>7.7999999999999999E-4</v>
      </c>
      <c r="J69" s="27">
        <v>0.59889999999999999</v>
      </c>
      <c r="K69" s="27">
        <v>9.4400000000000005E-3</v>
      </c>
      <c r="L69" s="27">
        <v>18.785489999999999</v>
      </c>
      <c r="M69" s="27">
        <v>1.0469200000000001</v>
      </c>
      <c r="N69" s="27">
        <v>6.2599999999999999E-3</v>
      </c>
      <c r="P69" s="27">
        <v>100.6561</v>
      </c>
      <c r="Q69" s="27">
        <v>7595</v>
      </c>
      <c r="R69" s="27">
        <v>-1278</v>
      </c>
      <c r="S69" s="27">
        <v>-60</v>
      </c>
      <c r="T69" s="27">
        <v>66</v>
      </c>
      <c r="U69" s="48">
        <v>39728.038472222222</v>
      </c>
    </row>
    <row r="70" spans="1:21" x14ac:dyDescent="0.2">
      <c r="A70" s="27" t="s">
        <v>105</v>
      </c>
      <c r="B70" s="28" t="s">
        <v>104</v>
      </c>
      <c r="C70" s="27">
        <v>100.121</v>
      </c>
      <c r="D70" s="27">
        <v>45.770310000000002</v>
      </c>
      <c r="E70" s="27">
        <v>5.8099999999999999E-2</v>
      </c>
      <c r="F70" s="27">
        <v>33.581159999999997</v>
      </c>
      <c r="G70" s="27">
        <v>5.2109999999999997E-2</v>
      </c>
      <c r="H70" s="27">
        <v>0.55173000000000005</v>
      </c>
      <c r="I70" s="27">
        <v>0</v>
      </c>
      <c r="J70" s="27">
        <v>0.49223</v>
      </c>
      <c r="K70" s="27">
        <v>0</v>
      </c>
      <c r="L70" s="27">
        <v>18.393709999999999</v>
      </c>
      <c r="M70" s="27">
        <v>1.21844</v>
      </c>
      <c r="N70" s="27">
        <v>3.2499999999999999E-3</v>
      </c>
      <c r="P70" s="27">
        <v>100.121</v>
      </c>
      <c r="Q70" s="27">
        <v>7591.7</v>
      </c>
      <c r="R70" s="27">
        <v>-1275.7</v>
      </c>
      <c r="S70" s="27">
        <v>-60</v>
      </c>
      <c r="T70" s="27">
        <v>67</v>
      </c>
      <c r="U70" s="48">
        <v>39728.041678240741</v>
      </c>
    </row>
    <row r="71" spans="1:21" x14ac:dyDescent="0.2">
      <c r="A71" s="27" t="s">
        <v>106</v>
      </c>
      <c r="B71" s="28" t="s">
        <v>104</v>
      </c>
      <c r="C71" s="27">
        <v>99.989670000000004</v>
      </c>
      <c r="D71" s="27">
        <v>46.632989999999999</v>
      </c>
      <c r="E71" s="27">
        <v>5.0599999999999999E-2</v>
      </c>
      <c r="F71" s="27">
        <v>32.537999999999997</v>
      </c>
      <c r="G71" s="27">
        <v>6.0269999999999997E-2</v>
      </c>
      <c r="H71" s="27">
        <v>0.69083000000000006</v>
      </c>
      <c r="I71" s="27">
        <v>2.2799999999999999E-3</v>
      </c>
      <c r="J71" s="27">
        <v>0.59701000000000004</v>
      </c>
      <c r="K71" s="27">
        <v>1.511E-2</v>
      </c>
      <c r="L71" s="27">
        <v>17.833449999999999</v>
      </c>
      <c r="M71" s="27">
        <v>1.56911</v>
      </c>
      <c r="N71" s="27">
        <v>0</v>
      </c>
      <c r="P71" s="27">
        <v>99.989670000000004</v>
      </c>
      <c r="Q71" s="27">
        <v>7588.3</v>
      </c>
      <c r="R71" s="27">
        <v>-1273.3</v>
      </c>
      <c r="S71" s="27">
        <v>-60</v>
      </c>
      <c r="T71" s="27">
        <v>68</v>
      </c>
      <c r="U71" s="48">
        <v>39728.044687499998</v>
      </c>
    </row>
    <row r="72" spans="1:21" x14ac:dyDescent="0.2">
      <c r="A72" s="27" t="s">
        <v>107</v>
      </c>
      <c r="B72" s="28" t="s">
        <v>104</v>
      </c>
      <c r="C72" s="27">
        <v>100.5106</v>
      </c>
      <c r="D72" s="27">
        <v>47.005470000000003</v>
      </c>
      <c r="E72" s="27">
        <v>3.9730000000000001E-2</v>
      </c>
      <c r="F72" s="27">
        <v>32.562379999999997</v>
      </c>
      <c r="G72" s="27">
        <v>7.911E-2</v>
      </c>
      <c r="H72" s="27">
        <v>0.77964</v>
      </c>
      <c r="I72" s="27">
        <v>1.0160000000000001E-2</v>
      </c>
      <c r="J72" s="27">
        <v>0.67608000000000001</v>
      </c>
      <c r="K72" s="27">
        <v>0</v>
      </c>
      <c r="L72" s="27">
        <v>17.765180000000001</v>
      </c>
      <c r="M72" s="27">
        <v>1.5928</v>
      </c>
      <c r="N72" s="27">
        <v>0</v>
      </c>
      <c r="P72" s="27">
        <v>100.5106</v>
      </c>
      <c r="Q72" s="27">
        <v>7585</v>
      </c>
      <c r="R72" s="27">
        <v>-1271</v>
      </c>
      <c r="S72" s="27">
        <v>-60</v>
      </c>
      <c r="T72" s="27">
        <v>69</v>
      </c>
      <c r="U72" s="48">
        <v>39728.047685185185</v>
      </c>
    </row>
    <row r="73" spans="1:21" x14ac:dyDescent="0.2">
      <c r="A73" s="27" t="s">
        <v>108</v>
      </c>
      <c r="B73" s="28" t="s">
        <v>109</v>
      </c>
      <c r="C73" s="27">
        <v>100.49079999999999</v>
      </c>
      <c r="D73" s="27">
        <v>52.499949999999998</v>
      </c>
      <c r="E73" s="27">
        <v>1.2168300000000001</v>
      </c>
      <c r="F73" s="27">
        <v>3.3971499999999999</v>
      </c>
      <c r="G73" s="27">
        <v>1.35507</v>
      </c>
      <c r="H73" s="27">
        <v>5.8423999999999996</v>
      </c>
      <c r="I73" s="27">
        <v>0.11477</v>
      </c>
      <c r="J73" s="27">
        <v>19.271529999999998</v>
      </c>
      <c r="K73" s="27">
        <v>1.8450000000000001E-2</v>
      </c>
      <c r="L73" s="27">
        <v>16.760770000000001</v>
      </c>
      <c r="M73" s="27">
        <v>1.3899999999999999E-2</v>
      </c>
      <c r="N73" s="27">
        <v>0</v>
      </c>
      <c r="P73" s="27">
        <v>100.49079999999999</v>
      </c>
      <c r="Q73" s="27">
        <v>9328</v>
      </c>
      <c r="R73" s="27">
        <v>-744</v>
      </c>
      <c r="S73" s="27">
        <v>-60</v>
      </c>
      <c r="T73" s="27">
        <v>70</v>
      </c>
      <c r="U73" s="48">
        <v>39728.050798611112</v>
      </c>
    </row>
    <row r="74" spans="1:21" x14ac:dyDescent="0.2">
      <c r="A74" s="27" t="s">
        <v>110</v>
      </c>
      <c r="B74" s="28" t="s">
        <v>109</v>
      </c>
      <c r="C74" s="27">
        <v>100.5044</v>
      </c>
      <c r="D74" s="27">
        <v>52.377989999999997</v>
      </c>
      <c r="E74" s="27">
        <v>1.4359299999999999</v>
      </c>
      <c r="F74" s="27">
        <v>3.1832099999999999</v>
      </c>
      <c r="G74" s="27">
        <v>1.4419999999999999</v>
      </c>
      <c r="H74" s="27">
        <v>5.7306800000000004</v>
      </c>
      <c r="I74" s="27">
        <v>0.12955</v>
      </c>
      <c r="J74" s="27">
        <v>19.148859999999999</v>
      </c>
      <c r="K74" s="27">
        <v>7.5300000000000002E-3</v>
      </c>
      <c r="L74" s="27">
        <v>17.033529999999999</v>
      </c>
      <c r="M74" s="27">
        <v>1.511E-2</v>
      </c>
      <c r="N74" s="27">
        <v>0</v>
      </c>
      <c r="P74" s="27">
        <v>100.5044</v>
      </c>
      <c r="Q74" s="27">
        <v>9328.7999999999993</v>
      </c>
      <c r="R74" s="27">
        <v>-739.8</v>
      </c>
      <c r="S74" s="27">
        <v>-60</v>
      </c>
      <c r="T74" s="27">
        <v>71</v>
      </c>
      <c r="U74" s="48">
        <v>39728.05400462963</v>
      </c>
    </row>
    <row r="75" spans="1:21" x14ac:dyDescent="0.2">
      <c r="A75" s="27" t="s">
        <v>111</v>
      </c>
      <c r="B75" s="28" t="s">
        <v>109</v>
      </c>
      <c r="C75" s="27">
        <v>100.381</v>
      </c>
      <c r="D75" s="27">
        <v>51.667560000000002</v>
      </c>
      <c r="E75" s="27">
        <v>1.1874499999999999</v>
      </c>
      <c r="F75" s="27">
        <v>4.0710100000000002</v>
      </c>
      <c r="G75" s="27">
        <v>1.75604</v>
      </c>
      <c r="H75" s="27">
        <v>6.1292200000000001</v>
      </c>
      <c r="I75" s="27">
        <v>0.13270999999999999</v>
      </c>
      <c r="J75" s="27">
        <v>17.98124</v>
      </c>
      <c r="K75" s="27">
        <v>3.8000000000000002E-4</v>
      </c>
      <c r="L75" s="27">
        <v>17.455439999999999</v>
      </c>
      <c r="M75" s="27">
        <v>0</v>
      </c>
      <c r="N75" s="27">
        <v>0</v>
      </c>
      <c r="P75" s="27">
        <v>100.381</v>
      </c>
      <c r="Q75" s="27">
        <v>9329.5</v>
      </c>
      <c r="R75" s="27">
        <v>-735.5</v>
      </c>
      <c r="S75" s="27">
        <v>-60</v>
      </c>
      <c r="T75" s="27">
        <v>72</v>
      </c>
      <c r="U75" s="48">
        <v>39728.057025462964</v>
      </c>
    </row>
    <row r="76" spans="1:21" x14ac:dyDescent="0.2">
      <c r="A76" s="27" t="s">
        <v>112</v>
      </c>
      <c r="B76" s="28" t="s">
        <v>109</v>
      </c>
      <c r="C76" s="27">
        <v>100.4372</v>
      </c>
      <c r="D76" s="27">
        <v>51.287350000000004</v>
      </c>
      <c r="E76" s="27">
        <v>1.2916099999999999</v>
      </c>
      <c r="F76" s="27">
        <v>4.4493900000000002</v>
      </c>
      <c r="G76" s="27">
        <v>2.09558</v>
      </c>
      <c r="H76" s="27">
        <v>5.3896499999999996</v>
      </c>
      <c r="I76" s="27">
        <v>0.11572</v>
      </c>
      <c r="J76" s="27">
        <v>17.234870000000001</v>
      </c>
      <c r="K76" s="27">
        <v>2.972E-2</v>
      </c>
      <c r="L76" s="27">
        <v>18.54335</v>
      </c>
      <c r="M76" s="27">
        <v>0</v>
      </c>
      <c r="N76" s="27">
        <v>0</v>
      </c>
      <c r="P76" s="27">
        <v>100.4372</v>
      </c>
      <c r="Q76" s="27">
        <v>9330.2999999999993</v>
      </c>
      <c r="R76" s="27">
        <v>-731.3</v>
      </c>
      <c r="S76" s="27">
        <v>-60</v>
      </c>
      <c r="T76" s="27">
        <v>73</v>
      </c>
      <c r="U76" s="48">
        <v>39728.060023148151</v>
      </c>
    </row>
    <row r="77" spans="1:21" x14ac:dyDescent="0.2">
      <c r="A77" s="27" t="s">
        <v>113</v>
      </c>
      <c r="B77" s="28" t="s">
        <v>109</v>
      </c>
      <c r="C77" s="27">
        <v>100.476</v>
      </c>
      <c r="D77" s="27">
        <v>50.959330000000001</v>
      </c>
      <c r="E77" s="27">
        <v>1.47516</v>
      </c>
      <c r="F77" s="27">
        <v>4.60595</v>
      </c>
      <c r="G77" s="27">
        <v>2.0172500000000002</v>
      </c>
      <c r="H77" s="27">
        <v>4.7538299999999998</v>
      </c>
      <c r="I77" s="27">
        <v>7.8850000000000003E-2</v>
      </c>
      <c r="J77" s="27">
        <v>15.98743</v>
      </c>
      <c r="K77" s="27">
        <v>0</v>
      </c>
      <c r="L77" s="27">
        <v>20.59825</v>
      </c>
      <c r="M77" s="27">
        <v>0</v>
      </c>
      <c r="N77" s="27">
        <v>0</v>
      </c>
      <c r="P77" s="27">
        <v>100.476</v>
      </c>
      <c r="Q77" s="27">
        <v>9331</v>
      </c>
      <c r="R77" s="27">
        <v>-727</v>
      </c>
      <c r="S77" s="27">
        <v>-60</v>
      </c>
      <c r="T77" s="27">
        <v>74</v>
      </c>
      <c r="U77" s="48">
        <v>39728.063067129631</v>
      </c>
    </row>
    <row r="78" spans="1:21" x14ac:dyDescent="0.2">
      <c r="A78" s="27" t="s">
        <v>114</v>
      </c>
      <c r="B78" s="28" t="s">
        <v>115</v>
      </c>
      <c r="C78" s="27">
        <v>100.36150000000001</v>
      </c>
      <c r="D78" s="27">
        <v>46.072740000000003</v>
      </c>
      <c r="E78" s="27">
        <v>4.8500000000000001E-2</v>
      </c>
      <c r="F78" s="27">
        <v>33.00056</v>
      </c>
      <c r="G78" s="27">
        <v>4.4740000000000002E-2</v>
      </c>
      <c r="H78" s="27">
        <v>0.85245000000000004</v>
      </c>
      <c r="I78" s="27">
        <v>3.7539999999999997E-2</v>
      </c>
      <c r="J78" s="27">
        <v>0.50795000000000001</v>
      </c>
      <c r="K78" s="27">
        <v>1.15E-3</v>
      </c>
      <c r="L78" s="27">
        <v>18.3765</v>
      </c>
      <c r="M78" s="27">
        <v>1.4194100000000001</v>
      </c>
      <c r="N78" s="27">
        <v>0</v>
      </c>
      <c r="P78" s="27">
        <v>100.36150000000001</v>
      </c>
      <c r="Q78" s="27">
        <v>9319</v>
      </c>
      <c r="R78" s="27">
        <v>-739</v>
      </c>
      <c r="S78" s="27">
        <v>-57</v>
      </c>
      <c r="T78" s="27">
        <v>75</v>
      </c>
      <c r="U78" s="48">
        <v>39728.066145833334</v>
      </c>
    </row>
    <row r="79" spans="1:21" x14ac:dyDescent="0.2">
      <c r="A79" s="27" t="s">
        <v>116</v>
      </c>
      <c r="B79" s="28" t="s">
        <v>115</v>
      </c>
      <c r="C79" s="27">
        <v>100.0528</v>
      </c>
      <c r="D79" s="27">
        <v>46.522590000000001</v>
      </c>
      <c r="E79" s="27">
        <v>7.1349999999999997E-2</v>
      </c>
      <c r="F79" s="27">
        <v>32.192279999999997</v>
      </c>
      <c r="G79" s="27">
        <v>4.079E-2</v>
      </c>
      <c r="H79" s="27">
        <v>0.94416</v>
      </c>
      <c r="I79" s="27">
        <v>1.0919999999999999E-2</v>
      </c>
      <c r="J79" s="27">
        <v>0.65861000000000003</v>
      </c>
      <c r="K79" s="27">
        <v>1.15E-3</v>
      </c>
      <c r="L79" s="27">
        <v>17.9803</v>
      </c>
      <c r="M79" s="27">
        <v>1.6214999999999999</v>
      </c>
      <c r="N79" s="27">
        <v>9.1800000000000007E-3</v>
      </c>
      <c r="P79" s="27">
        <v>100.0528</v>
      </c>
      <c r="Q79" s="27">
        <v>9320.2999999999993</v>
      </c>
      <c r="R79" s="27">
        <v>-734.7</v>
      </c>
      <c r="S79" s="27">
        <v>-57</v>
      </c>
      <c r="T79" s="27">
        <v>76</v>
      </c>
      <c r="U79" s="48">
        <v>39728.069363425922</v>
      </c>
    </row>
    <row r="80" spans="1:21" x14ac:dyDescent="0.2">
      <c r="A80" s="27" t="s">
        <v>117</v>
      </c>
      <c r="B80" s="28" t="s">
        <v>115</v>
      </c>
      <c r="C80" s="27">
        <v>100.59350000000001</v>
      </c>
      <c r="D80" s="27">
        <v>45.119399999999999</v>
      </c>
      <c r="E80" s="27">
        <v>8.6709999999999995E-2</v>
      </c>
      <c r="F80" s="27">
        <v>34.458950000000002</v>
      </c>
      <c r="G80" s="27">
        <v>2.0289999999999999E-2</v>
      </c>
      <c r="H80" s="27">
        <v>0.65456000000000003</v>
      </c>
      <c r="I80" s="27">
        <v>1.874E-2</v>
      </c>
      <c r="J80" s="27">
        <v>0.40737000000000001</v>
      </c>
      <c r="K80" s="27">
        <v>1.9529999999999999E-2</v>
      </c>
      <c r="L80" s="27">
        <v>18.832730000000002</v>
      </c>
      <c r="M80" s="27">
        <v>0.96743000000000001</v>
      </c>
      <c r="N80" s="27">
        <v>7.7600000000000004E-3</v>
      </c>
      <c r="P80" s="27">
        <v>100.59350000000001</v>
      </c>
      <c r="Q80" s="27">
        <v>9321.7000000000007</v>
      </c>
      <c r="R80" s="27">
        <v>-730.3</v>
      </c>
      <c r="S80" s="27">
        <v>-57</v>
      </c>
      <c r="T80" s="27">
        <v>77</v>
      </c>
      <c r="U80" s="48">
        <v>39728.072395833333</v>
      </c>
    </row>
    <row r="81" spans="1:21" x14ac:dyDescent="0.2">
      <c r="A81" s="27" t="s">
        <v>118</v>
      </c>
      <c r="B81" s="28" t="s">
        <v>115</v>
      </c>
      <c r="C81" s="27">
        <v>100.10769999999999</v>
      </c>
      <c r="D81" s="27">
        <v>47.012410000000003</v>
      </c>
      <c r="E81" s="27">
        <v>5.4190000000000002E-2</v>
      </c>
      <c r="F81" s="27">
        <v>31.992909999999998</v>
      </c>
      <c r="G81" s="27">
        <v>3.1859999999999999E-2</v>
      </c>
      <c r="H81" s="27">
        <v>1.0735699999999999</v>
      </c>
      <c r="I81" s="27">
        <v>3.8830000000000003E-2</v>
      </c>
      <c r="J81" s="27">
        <v>0.64024000000000003</v>
      </c>
      <c r="K81" s="27">
        <v>1.0000000000000001E-5</v>
      </c>
      <c r="L81" s="27">
        <v>17.378810000000001</v>
      </c>
      <c r="M81" s="27">
        <v>1.8848199999999999</v>
      </c>
      <c r="N81" s="27">
        <v>0</v>
      </c>
      <c r="P81" s="27">
        <v>100.10769999999999</v>
      </c>
      <c r="Q81" s="27">
        <v>9323</v>
      </c>
      <c r="R81" s="27">
        <v>-726</v>
      </c>
      <c r="S81" s="27">
        <v>-57</v>
      </c>
      <c r="T81" s="27">
        <v>78</v>
      </c>
      <c r="U81" s="48">
        <v>39728.07545138889</v>
      </c>
    </row>
    <row r="82" spans="1:21" x14ac:dyDescent="0.2">
      <c r="A82" s="27" t="s">
        <v>119</v>
      </c>
      <c r="B82" s="28" t="s">
        <v>120</v>
      </c>
      <c r="C82" s="27">
        <v>101.0968</v>
      </c>
      <c r="D82" s="27">
        <v>40.916029999999999</v>
      </c>
      <c r="E82" s="27">
        <v>6.1559999999999997E-2</v>
      </c>
      <c r="F82" s="27">
        <v>4.582E-2</v>
      </c>
      <c r="G82" s="27">
        <v>0.12028</v>
      </c>
      <c r="H82" s="27">
        <v>14.3728</v>
      </c>
      <c r="I82" s="27">
        <v>0.32407999999999998</v>
      </c>
      <c r="J82" s="27">
        <v>45.080329999999996</v>
      </c>
      <c r="K82" s="27">
        <v>0</v>
      </c>
      <c r="L82" s="27">
        <v>0.16372</v>
      </c>
      <c r="M82" s="27">
        <v>1.004E-2</v>
      </c>
      <c r="N82" s="27">
        <v>2.16E-3</v>
      </c>
      <c r="P82" s="27">
        <v>101.0968</v>
      </c>
      <c r="Q82" s="27">
        <v>19143</v>
      </c>
      <c r="R82" s="27">
        <v>43</v>
      </c>
      <c r="S82" s="27">
        <v>-72</v>
      </c>
      <c r="T82" s="27">
        <v>79</v>
      </c>
      <c r="U82" s="48">
        <v>39728.078518518516</v>
      </c>
    </row>
    <row r="83" spans="1:21" x14ac:dyDescent="0.2">
      <c r="A83" s="27" t="s">
        <v>121</v>
      </c>
      <c r="B83" s="28" t="s">
        <v>120</v>
      </c>
      <c r="C83" s="27">
        <v>101.3857</v>
      </c>
      <c r="D83" s="27">
        <v>40.897089999999999</v>
      </c>
      <c r="E83" s="27">
        <v>5.0360000000000002E-2</v>
      </c>
      <c r="F83" s="27">
        <v>8.0939999999999998E-2</v>
      </c>
      <c r="G83" s="27">
        <v>0.15101000000000001</v>
      </c>
      <c r="H83" s="27">
        <v>13.318160000000001</v>
      </c>
      <c r="I83" s="27">
        <v>0.33090000000000003</v>
      </c>
      <c r="J83" s="27">
        <v>46.39669</v>
      </c>
      <c r="K83" s="27">
        <v>2.2620000000000001E-2</v>
      </c>
      <c r="L83" s="27">
        <v>0.10241</v>
      </c>
      <c r="M83" s="27">
        <v>3.5479999999999998E-2</v>
      </c>
      <c r="N83" s="27">
        <v>0</v>
      </c>
      <c r="P83" s="27">
        <v>101.3857</v>
      </c>
      <c r="Q83" s="27">
        <v>19128</v>
      </c>
      <c r="R83" s="27">
        <v>43</v>
      </c>
      <c r="S83" s="27">
        <v>-72</v>
      </c>
      <c r="T83" s="27">
        <v>80</v>
      </c>
      <c r="U83" s="48">
        <v>39728.081724537034</v>
      </c>
    </row>
    <row r="84" spans="1:21" x14ac:dyDescent="0.2">
      <c r="A84" s="27" t="s">
        <v>122</v>
      </c>
      <c r="B84" s="28" t="s">
        <v>120</v>
      </c>
      <c r="C84" s="27">
        <v>101.36839999999999</v>
      </c>
      <c r="D84" s="27">
        <v>40.840200000000003</v>
      </c>
      <c r="E84" s="27">
        <v>1.1679999999999999E-2</v>
      </c>
      <c r="F84" s="27">
        <v>2.359E-2</v>
      </c>
      <c r="G84" s="27">
        <v>9.3539999999999998E-2</v>
      </c>
      <c r="H84" s="27">
        <v>13.46111</v>
      </c>
      <c r="I84" s="27">
        <v>0.34422999999999998</v>
      </c>
      <c r="J84" s="27">
        <v>46.352760000000004</v>
      </c>
      <c r="K84" s="27">
        <v>3.8330000000000003E-2</v>
      </c>
      <c r="L84" s="27">
        <v>0.19186</v>
      </c>
      <c r="M84" s="27">
        <v>2.8500000000000001E-3</v>
      </c>
      <c r="N84" s="27">
        <v>8.1799999999999998E-3</v>
      </c>
      <c r="P84" s="27">
        <v>101.36839999999999</v>
      </c>
      <c r="Q84" s="27">
        <v>19113</v>
      </c>
      <c r="R84" s="27">
        <v>43</v>
      </c>
      <c r="S84" s="27">
        <v>-72</v>
      </c>
      <c r="T84" s="27">
        <v>81</v>
      </c>
      <c r="U84" s="48">
        <v>39728.084756944445</v>
      </c>
    </row>
    <row r="85" spans="1:21" x14ac:dyDescent="0.2">
      <c r="A85" s="27" t="s">
        <v>123</v>
      </c>
      <c r="B85" s="28" t="s">
        <v>120</v>
      </c>
      <c r="C85" s="27">
        <v>101.36490000000001</v>
      </c>
      <c r="D85" s="27">
        <v>40.810569999999998</v>
      </c>
      <c r="E85" s="27">
        <v>4.444E-2</v>
      </c>
      <c r="F85" s="27">
        <v>3.3790000000000001E-2</v>
      </c>
      <c r="G85" s="27">
        <v>0.13725000000000001</v>
      </c>
      <c r="H85" s="27">
        <v>13.45045</v>
      </c>
      <c r="I85" s="27">
        <v>0.35360999999999998</v>
      </c>
      <c r="J85" s="27">
        <v>46.403129999999997</v>
      </c>
      <c r="K85" s="27">
        <v>1.8020000000000001E-2</v>
      </c>
      <c r="L85" s="27">
        <v>0.10112</v>
      </c>
      <c r="M85" s="27">
        <v>1.2500000000000001E-2</v>
      </c>
      <c r="N85" s="27">
        <v>0</v>
      </c>
      <c r="P85" s="27">
        <v>101.36490000000001</v>
      </c>
      <c r="Q85" s="27">
        <v>19098</v>
      </c>
      <c r="R85" s="27">
        <v>43</v>
      </c>
      <c r="S85" s="27">
        <v>-72</v>
      </c>
      <c r="T85" s="27">
        <v>82</v>
      </c>
      <c r="U85" s="48">
        <v>39728.087789351855</v>
      </c>
    </row>
    <row r="86" spans="1:21" x14ac:dyDescent="0.2">
      <c r="A86" s="27" t="s">
        <v>124</v>
      </c>
      <c r="B86" s="28" t="s">
        <v>120</v>
      </c>
      <c r="C86" s="27">
        <v>100.86490000000001</v>
      </c>
      <c r="D86" s="27">
        <v>40.657789999999999</v>
      </c>
      <c r="E86" s="27">
        <v>2.2859999999999998E-2</v>
      </c>
      <c r="F86" s="27">
        <v>3.363E-2</v>
      </c>
      <c r="G86" s="27">
        <v>9.7059999999999994E-2</v>
      </c>
      <c r="H86" s="27">
        <v>13.554119999999999</v>
      </c>
      <c r="I86" s="27">
        <v>0.34664</v>
      </c>
      <c r="J86" s="27">
        <v>45.989890000000003</v>
      </c>
      <c r="K86" s="27">
        <v>1.8020000000000001E-2</v>
      </c>
      <c r="L86" s="27">
        <v>0.12083000000000001</v>
      </c>
      <c r="M86" s="27">
        <v>1.247E-2</v>
      </c>
      <c r="N86" s="27">
        <v>1.155E-2</v>
      </c>
      <c r="P86" s="27">
        <v>100.86490000000001</v>
      </c>
      <c r="Q86" s="27">
        <v>19083</v>
      </c>
      <c r="R86" s="27">
        <v>43</v>
      </c>
      <c r="S86" s="27">
        <v>-72</v>
      </c>
      <c r="T86" s="27">
        <v>83</v>
      </c>
      <c r="U86" s="48">
        <v>39728.090833333335</v>
      </c>
    </row>
    <row r="87" spans="1:21" x14ac:dyDescent="0.2">
      <c r="A87" s="27" t="s">
        <v>125</v>
      </c>
      <c r="B87" s="28" t="s">
        <v>126</v>
      </c>
      <c r="C87" s="27">
        <v>101.22880000000001</v>
      </c>
      <c r="D87" s="27">
        <v>42.817250000000001</v>
      </c>
      <c r="E87" s="27">
        <v>9.3600000000000003E-3</v>
      </c>
      <c r="F87" s="27">
        <v>1.0749999999999999E-2</v>
      </c>
      <c r="G87" s="27">
        <v>6.1449999999999998E-2</v>
      </c>
      <c r="H87" s="27">
        <v>3.3951699999999998</v>
      </c>
      <c r="I87" s="27">
        <v>0.10832</v>
      </c>
      <c r="J87" s="27">
        <v>54.655299999999997</v>
      </c>
      <c r="K87" s="27">
        <v>2.2450000000000001E-2</v>
      </c>
      <c r="L87" s="27">
        <v>0.14338999999999999</v>
      </c>
      <c r="M87" s="27">
        <v>5.4000000000000003E-3</v>
      </c>
      <c r="N87" s="27">
        <v>0</v>
      </c>
      <c r="P87" s="27">
        <v>101.22880000000001</v>
      </c>
      <c r="Q87" s="27">
        <v>14330</v>
      </c>
      <c r="R87" s="27">
        <v>-22282</v>
      </c>
      <c r="S87" s="27">
        <v>-28</v>
      </c>
      <c r="T87" s="27">
        <v>84</v>
      </c>
      <c r="U87" s="48">
        <v>39728.093958333331</v>
      </c>
    </row>
    <row r="88" spans="1:21" x14ac:dyDescent="0.2">
      <c r="A88" s="27" t="s">
        <v>127</v>
      </c>
      <c r="B88" s="28" t="s">
        <v>126</v>
      </c>
      <c r="C88" s="27">
        <v>100.7501</v>
      </c>
      <c r="D88" s="27">
        <v>42.825539999999997</v>
      </c>
      <c r="E88" s="27">
        <v>0</v>
      </c>
      <c r="F88" s="27">
        <v>1.5769999999999999E-2</v>
      </c>
      <c r="G88" s="27">
        <v>0.11655</v>
      </c>
      <c r="H88" s="27">
        <v>3.3693399999999998</v>
      </c>
      <c r="I88" s="27">
        <v>8.1549999999999997E-2</v>
      </c>
      <c r="J88" s="27">
        <v>54.168819999999997</v>
      </c>
      <c r="K88" s="27">
        <v>2.0910000000000002E-2</v>
      </c>
      <c r="L88" s="27">
        <v>0.14108999999999999</v>
      </c>
      <c r="M88" s="27">
        <v>8.1099999999999992E-3</v>
      </c>
      <c r="N88" s="27">
        <v>2.4399999999999999E-3</v>
      </c>
      <c r="P88" s="27">
        <v>100.7501</v>
      </c>
      <c r="Q88" s="27">
        <v>14329.5</v>
      </c>
      <c r="R88" s="27">
        <v>-22242.3</v>
      </c>
      <c r="S88" s="27">
        <v>-28</v>
      </c>
      <c r="T88" s="27">
        <v>85</v>
      </c>
      <c r="U88" s="48">
        <v>39728.097175925926</v>
      </c>
    </row>
    <row r="89" spans="1:21" x14ac:dyDescent="0.2">
      <c r="A89" s="27" t="s">
        <v>128</v>
      </c>
      <c r="B89" s="28" t="s">
        <v>126</v>
      </c>
      <c r="C89" s="27">
        <v>100.85290000000001</v>
      </c>
      <c r="D89" s="27">
        <v>42.758470000000003</v>
      </c>
      <c r="E89" s="27">
        <v>0</v>
      </c>
      <c r="F89" s="27">
        <v>1.6310000000000002E-2</v>
      </c>
      <c r="G89" s="27">
        <v>0.11652</v>
      </c>
      <c r="H89" s="27">
        <v>3.42333</v>
      </c>
      <c r="I89" s="27">
        <v>7.5550000000000006E-2</v>
      </c>
      <c r="J89" s="27">
        <v>54.311909999999997</v>
      </c>
      <c r="K89" s="27">
        <v>0</v>
      </c>
      <c r="L89" s="27">
        <v>0.12966</v>
      </c>
      <c r="M89" s="27">
        <v>1.6219999999999998E-2</v>
      </c>
      <c r="N89" s="27">
        <v>4.8799999999999998E-3</v>
      </c>
      <c r="P89" s="27">
        <v>100.85290000000001</v>
      </c>
      <c r="Q89" s="27">
        <v>14329</v>
      </c>
      <c r="R89" s="27">
        <v>-22202.5</v>
      </c>
      <c r="S89" s="27">
        <v>-28</v>
      </c>
      <c r="T89" s="27">
        <v>86</v>
      </c>
      <c r="U89" s="48">
        <v>39728.10019675926</v>
      </c>
    </row>
    <row r="90" spans="1:21" x14ac:dyDescent="0.2">
      <c r="A90" s="27" t="s">
        <v>129</v>
      </c>
      <c r="B90" s="28" t="s">
        <v>126</v>
      </c>
      <c r="C90" s="27">
        <v>101.2539</v>
      </c>
      <c r="D90" s="27">
        <v>42.760649999999998</v>
      </c>
      <c r="E90" s="27">
        <v>9.7900000000000001E-3</v>
      </c>
      <c r="F90" s="27">
        <v>3.8899999999999998E-3</v>
      </c>
      <c r="G90" s="27">
        <v>0.12776999999999999</v>
      </c>
      <c r="H90" s="27">
        <v>3.8186100000000001</v>
      </c>
      <c r="I90" s="27">
        <v>0.16134999999999999</v>
      </c>
      <c r="J90" s="27">
        <v>54.195819999999998</v>
      </c>
      <c r="K90" s="27">
        <v>2.2839999999999999E-2</v>
      </c>
      <c r="L90" s="27">
        <v>0.13750000000000001</v>
      </c>
      <c r="M90" s="27">
        <v>1.5699999999999999E-2</v>
      </c>
      <c r="N90" s="27">
        <v>0</v>
      </c>
      <c r="P90" s="27">
        <v>101.2539</v>
      </c>
      <c r="Q90" s="27">
        <v>14328.5</v>
      </c>
      <c r="R90" s="27">
        <v>-22162.799999999999</v>
      </c>
      <c r="S90" s="27">
        <v>-28</v>
      </c>
      <c r="T90" s="27">
        <v>87</v>
      </c>
      <c r="U90" s="48">
        <v>39728.103229166663</v>
      </c>
    </row>
    <row r="91" spans="1:21" x14ac:dyDescent="0.2">
      <c r="A91" s="27" t="s">
        <v>130</v>
      </c>
      <c r="B91" s="28" t="s">
        <v>126</v>
      </c>
      <c r="C91" s="27">
        <v>98.69144</v>
      </c>
      <c r="D91" s="27">
        <v>40.242179999999998</v>
      </c>
      <c r="E91" s="27">
        <v>0</v>
      </c>
      <c r="F91" s="27">
        <v>6.6320800000000002</v>
      </c>
      <c r="G91" s="27">
        <v>0.15690999999999999</v>
      </c>
      <c r="H91" s="27">
        <v>4.5185899999999997</v>
      </c>
      <c r="I91" s="27">
        <v>0.21995999999999999</v>
      </c>
      <c r="J91" s="27">
        <v>46.739640000000001</v>
      </c>
      <c r="K91" s="27">
        <v>0</v>
      </c>
      <c r="L91" s="27">
        <v>0.14574000000000001</v>
      </c>
      <c r="M91" s="27">
        <v>2.9780000000000001E-2</v>
      </c>
      <c r="N91" s="27">
        <v>6.5700000000000003E-3</v>
      </c>
      <c r="P91" s="27">
        <v>98.69144</v>
      </c>
      <c r="Q91" s="27">
        <v>14328</v>
      </c>
      <c r="R91" s="27">
        <v>-22123</v>
      </c>
      <c r="S91" s="27">
        <v>-28</v>
      </c>
      <c r="T91" s="27">
        <v>88</v>
      </c>
      <c r="U91" s="48">
        <v>39728.106261574074</v>
      </c>
    </row>
    <row r="92" spans="1:21" x14ac:dyDescent="0.2">
      <c r="A92" s="27" t="s">
        <v>131</v>
      </c>
      <c r="B92" s="28" t="s">
        <v>132</v>
      </c>
      <c r="C92" s="27">
        <v>101.1499</v>
      </c>
      <c r="D92" s="27">
        <v>59.057780000000001</v>
      </c>
      <c r="E92" s="27">
        <v>0.10192</v>
      </c>
      <c r="F92" s="27">
        <v>0.72375</v>
      </c>
      <c r="G92" s="27">
        <v>0.89956000000000003</v>
      </c>
      <c r="H92" s="27">
        <v>2.9584000000000001</v>
      </c>
      <c r="I92" s="27">
        <v>0.28320000000000001</v>
      </c>
      <c r="J92" s="27">
        <v>36.87079</v>
      </c>
      <c r="K92" s="27">
        <v>1.4279999999999999E-2</v>
      </c>
      <c r="L92" s="27">
        <v>0.23250000000000001</v>
      </c>
      <c r="M92" s="27">
        <v>7.7299999999999999E-3</v>
      </c>
      <c r="N92" s="27">
        <v>0</v>
      </c>
      <c r="P92" s="27">
        <v>101.1499</v>
      </c>
      <c r="Q92" s="27">
        <v>14293</v>
      </c>
      <c r="R92" s="27">
        <v>-22106</v>
      </c>
      <c r="S92" s="27">
        <v>-28</v>
      </c>
      <c r="T92" s="27">
        <v>89</v>
      </c>
      <c r="U92" s="48">
        <v>39728.109351851854</v>
      </c>
    </row>
    <row r="93" spans="1:21" x14ac:dyDescent="0.2">
      <c r="A93" s="27" t="s">
        <v>133</v>
      </c>
      <c r="B93" s="28" t="s">
        <v>132</v>
      </c>
      <c r="C93" s="27">
        <v>101.4894</v>
      </c>
      <c r="D93" s="27">
        <v>59.256439999999998</v>
      </c>
      <c r="E93" s="27">
        <v>5.5280000000000003E-2</v>
      </c>
      <c r="F93" s="27">
        <v>0.51624000000000003</v>
      </c>
      <c r="G93" s="27">
        <v>0.79247999999999996</v>
      </c>
      <c r="H93" s="27">
        <v>3.1400100000000002</v>
      </c>
      <c r="I93" s="27">
        <v>0.29376999999999998</v>
      </c>
      <c r="J93" s="27">
        <v>36.943629999999999</v>
      </c>
      <c r="K93" s="27">
        <v>0</v>
      </c>
      <c r="L93" s="27">
        <v>0.48043999999999998</v>
      </c>
      <c r="M93" s="27">
        <v>5.7600000000000004E-3</v>
      </c>
      <c r="N93" s="27">
        <v>5.3600000000000002E-3</v>
      </c>
      <c r="P93" s="27">
        <v>101.4894</v>
      </c>
      <c r="Q93" s="27">
        <v>14283.5</v>
      </c>
      <c r="R93" s="27">
        <v>-22104.5</v>
      </c>
      <c r="S93" s="27">
        <v>-28</v>
      </c>
      <c r="T93" s="27">
        <v>90</v>
      </c>
      <c r="U93" s="48">
        <v>39728.112569444442</v>
      </c>
    </row>
    <row r="94" spans="1:21" x14ac:dyDescent="0.2">
      <c r="A94" s="27" t="s">
        <v>134</v>
      </c>
      <c r="B94" s="28" t="s">
        <v>132</v>
      </c>
      <c r="C94" s="27">
        <v>101.30329999999999</v>
      </c>
      <c r="D94" s="27">
        <v>58.879570000000001</v>
      </c>
      <c r="E94" s="27">
        <v>5.8560000000000001E-2</v>
      </c>
      <c r="F94" s="27">
        <v>0.62663999999999997</v>
      </c>
      <c r="G94" s="27">
        <v>0.78774</v>
      </c>
      <c r="H94" s="27">
        <v>3.0049999999999999</v>
      </c>
      <c r="I94" s="27">
        <v>0.26974999999999999</v>
      </c>
      <c r="J94" s="27">
        <v>35.925449999999998</v>
      </c>
      <c r="K94" s="27">
        <v>9.6500000000000006E-3</v>
      </c>
      <c r="L94" s="27">
        <v>1.7291000000000001</v>
      </c>
      <c r="M94" s="27">
        <v>1.1820000000000001E-2</v>
      </c>
      <c r="N94" s="27">
        <v>0</v>
      </c>
      <c r="P94" s="27">
        <v>101.30329999999999</v>
      </c>
      <c r="Q94" s="27">
        <v>14274</v>
      </c>
      <c r="R94" s="27">
        <v>-22103</v>
      </c>
      <c r="S94" s="27">
        <v>-28</v>
      </c>
      <c r="T94" s="27">
        <v>91</v>
      </c>
      <c r="U94" s="48">
        <v>39728.115601851852</v>
      </c>
    </row>
    <row r="95" spans="1:21" x14ac:dyDescent="0.2">
      <c r="A95" s="27" t="s">
        <v>135</v>
      </c>
      <c r="B95" s="28" t="s">
        <v>136</v>
      </c>
      <c r="C95" s="27">
        <v>100.49720000000001</v>
      </c>
      <c r="D95" s="27">
        <v>49.627459999999999</v>
      </c>
      <c r="E95" s="27">
        <v>1.0159199999999999</v>
      </c>
      <c r="F95" s="27">
        <v>7.9671599999999998</v>
      </c>
      <c r="G95" s="27">
        <v>3.1892999999999998</v>
      </c>
      <c r="H95" s="27">
        <v>3.7162099999999998</v>
      </c>
      <c r="I95" s="27">
        <v>1.0158499999999999</v>
      </c>
      <c r="J95" s="27">
        <v>16.769079999999999</v>
      </c>
      <c r="K95" s="27">
        <v>3.8E-3</v>
      </c>
      <c r="L95" s="27">
        <v>17.076339999999998</v>
      </c>
      <c r="M95" s="27">
        <v>0.10979999999999999</v>
      </c>
      <c r="N95" s="27">
        <v>6.2700000000000004E-3</v>
      </c>
      <c r="P95" s="27">
        <v>100.49720000000001</v>
      </c>
      <c r="Q95" s="27">
        <v>14125</v>
      </c>
      <c r="R95" s="27">
        <v>-22055</v>
      </c>
      <c r="S95" s="27">
        <v>-28</v>
      </c>
      <c r="T95" s="27">
        <v>92</v>
      </c>
      <c r="U95" s="48">
        <v>39728.118703703702</v>
      </c>
    </row>
    <row r="96" spans="1:21" x14ac:dyDescent="0.2">
      <c r="A96" s="27" t="s">
        <v>137</v>
      </c>
      <c r="B96" s="28" t="s">
        <v>136</v>
      </c>
      <c r="C96" s="27">
        <v>99.980549999999994</v>
      </c>
      <c r="D96" s="27">
        <v>49.850189999999998</v>
      </c>
      <c r="E96" s="27">
        <v>0.78583000000000003</v>
      </c>
      <c r="F96" s="27">
        <v>7.0513500000000002</v>
      </c>
      <c r="G96" s="27">
        <v>2.87019</v>
      </c>
      <c r="H96" s="27">
        <v>4.1329000000000002</v>
      </c>
      <c r="I96" s="27">
        <v>0.82338999999999996</v>
      </c>
      <c r="J96" s="27">
        <v>17.937460000000002</v>
      </c>
      <c r="K96" s="27">
        <v>2.3189999999999999E-2</v>
      </c>
      <c r="L96" s="27">
        <v>16.30931</v>
      </c>
      <c r="M96" s="27">
        <v>0.18953</v>
      </c>
      <c r="N96" s="27">
        <v>7.2199999999999999E-3</v>
      </c>
      <c r="P96" s="27">
        <v>99.980549999999994</v>
      </c>
      <c r="Q96" s="27">
        <v>14134.3</v>
      </c>
      <c r="R96" s="27">
        <v>-22052.3</v>
      </c>
      <c r="S96" s="27">
        <v>-28</v>
      </c>
      <c r="T96" s="27">
        <v>93</v>
      </c>
      <c r="U96" s="48">
        <v>39728.12190972222</v>
      </c>
    </row>
    <row r="97" spans="1:21" x14ac:dyDescent="0.2">
      <c r="A97" s="27" t="s">
        <v>138</v>
      </c>
      <c r="B97" s="28" t="s">
        <v>136</v>
      </c>
      <c r="C97" s="27">
        <v>100.49939999999999</v>
      </c>
      <c r="D97" s="27">
        <v>50.866799999999998</v>
      </c>
      <c r="E97" s="27">
        <v>0.75378000000000001</v>
      </c>
      <c r="F97" s="27">
        <v>5.8599500000000004</v>
      </c>
      <c r="G97" s="27">
        <v>3.0632600000000001</v>
      </c>
      <c r="H97" s="27">
        <v>3.5857999999999999</v>
      </c>
      <c r="I97" s="27">
        <v>0.98260999999999998</v>
      </c>
      <c r="J97" s="27">
        <v>18.90428</v>
      </c>
      <c r="K97" s="27">
        <v>2.206E-2</v>
      </c>
      <c r="L97" s="27">
        <v>16.345510000000001</v>
      </c>
      <c r="M97" s="27">
        <v>0.11441999999999999</v>
      </c>
      <c r="N97" s="27">
        <v>9.3000000000000005E-4</v>
      </c>
      <c r="P97" s="27">
        <v>100.49939999999999</v>
      </c>
      <c r="Q97" s="27">
        <v>14143.7</v>
      </c>
      <c r="R97" s="27">
        <v>-22049.7</v>
      </c>
      <c r="S97" s="27">
        <v>-28</v>
      </c>
      <c r="T97" s="27">
        <v>94</v>
      </c>
      <c r="U97" s="48">
        <v>39728.124942129631</v>
      </c>
    </row>
    <row r="98" spans="1:21" x14ac:dyDescent="0.2">
      <c r="A98" s="27" t="s">
        <v>139</v>
      </c>
      <c r="B98" s="28" t="s">
        <v>136</v>
      </c>
      <c r="C98" s="27">
        <v>100.7927</v>
      </c>
      <c r="D98" s="27">
        <v>50.729480000000002</v>
      </c>
      <c r="E98" s="27">
        <v>0.74465999999999999</v>
      </c>
      <c r="F98" s="27">
        <v>6.2679799999999997</v>
      </c>
      <c r="G98" s="27">
        <v>3.06481</v>
      </c>
      <c r="H98" s="27">
        <v>3.7563499999999999</v>
      </c>
      <c r="I98" s="27">
        <v>1.02701</v>
      </c>
      <c r="J98" s="27">
        <v>19.0062</v>
      </c>
      <c r="K98" s="27">
        <v>1.2930000000000001E-2</v>
      </c>
      <c r="L98" s="27">
        <v>16.080439999999999</v>
      </c>
      <c r="M98" s="27">
        <v>9.9330000000000002E-2</v>
      </c>
      <c r="N98" s="27">
        <v>3.5000000000000001E-3</v>
      </c>
      <c r="P98" s="27">
        <v>100.7927</v>
      </c>
      <c r="Q98" s="27">
        <v>14153</v>
      </c>
      <c r="R98" s="27">
        <v>-22047</v>
      </c>
      <c r="S98" s="27">
        <v>-28</v>
      </c>
      <c r="T98" s="27">
        <v>95</v>
      </c>
      <c r="U98" s="48">
        <v>39728.127974537034</v>
      </c>
    </row>
    <row r="99" spans="1:21" x14ac:dyDescent="0.2">
      <c r="A99" s="27" t="s">
        <v>140</v>
      </c>
      <c r="B99" s="28" t="s">
        <v>141</v>
      </c>
      <c r="C99" s="27">
        <v>100.1129</v>
      </c>
      <c r="D99" s="27">
        <v>41.149700000000003</v>
      </c>
      <c r="E99" s="27">
        <v>2.4160000000000001E-2</v>
      </c>
      <c r="F99" s="27">
        <v>9.4039999999999999E-2</v>
      </c>
      <c r="G99" s="27">
        <v>1.0815600000000001</v>
      </c>
      <c r="H99" s="27">
        <v>8.0765399999999996</v>
      </c>
      <c r="I99" s="27">
        <v>0.30174000000000001</v>
      </c>
      <c r="J99" s="27">
        <v>49.132460000000002</v>
      </c>
      <c r="K99" s="27">
        <v>9.5399999999999999E-3</v>
      </c>
      <c r="L99" s="27">
        <v>0.19169</v>
      </c>
      <c r="M99" s="27">
        <v>5.1499999999999997E-2</v>
      </c>
      <c r="N99" s="27">
        <v>0</v>
      </c>
      <c r="P99" s="27">
        <v>100.1129</v>
      </c>
      <c r="Q99" s="27">
        <v>14058</v>
      </c>
      <c r="R99" s="27">
        <v>-21569</v>
      </c>
      <c r="S99" s="27">
        <v>-30</v>
      </c>
      <c r="T99" s="27">
        <v>96</v>
      </c>
      <c r="U99" s="48">
        <v>39728.131018518521</v>
      </c>
    </row>
    <row r="100" spans="1:21" x14ac:dyDescent="0.2">
      <c r="A100" s="27" t="s">
        <v>142</v>
      </c>
      <c r="B100" s="28" t="s">
        <v>141</v>
      </c>
      <c r="C100" s="27">
        <v>100.2569</v>
      </c>
      <c r="D100" s="27">
        <v>42.220860000000002</v>
      </c>
      <c r="E100" s="27">
        <v>0</v>
      </c>
      <c r="F100" s="27">
        <v>1.247E-2</v>
      </c>
      <c r="G100" s="27">
        <v>0.12224</v>
      </c>
      <c r="H100" s="27">
        <v>5.4717700000000002</v>
      </c>
      <c r="I100" s="27">
        <v>0.18973999999999999</v>
      </c>
      <c r="J100" s="27">
        <v>52.148490000000002</v>
      </c>
      <c r="K100" s="27">
        <v>2.4920000000000001E-2</v>
      </c>
      <c r="L100" s="27">
        <v>5.5300000000000002E-2</v>
      </c>
      <c r="M100" s="27">
        <v>1.107E-2</v>
      </c>
      <c r="N100" s="27">
        <v>0</v>
      </c>
      <c r="P100" s="27">
        <v>100.2569</v>
      </c>
      <c r="Q100" s="27">
        <v>14049</v>
      </c>
      <c r="R100" s="27">
        <v>-21595.7</v>
      </c>
      <c r="S100" s="27">
        <v>-30</v>
      </c>
      <c r="T100" s="27">
        <v>97</v>
      </c>
      <c r="U100" s="48">
        <v>39728.134247685186</v>
      </c>
    </row>
    <row r="101" spans="1:21" x14ac:dyDescent="0.2">
      <c r="A101" s="27" t="s">
        <v>143</v>
      </c>
      <c r="B101" s="28" t="s">
        <v>141</v>
      </c>
      <c r="C101" s="27">
        <v>100.93340000000001</v>
      </c>
      <c r="D101" s="27">
        <v>42.37838</v>
      </c>
      <c r="E101" s="27">
        <v>8.5599999999999999E-3</v>
      </c>
      <c r="F101" s="27">
        <v>2.196E-2</v>
      </c>
      <c r="G101" s="27">
        <v>0.16566</v>
      </c>
      <c r="H101" s="27">
        <v>4.8495499999999998</v>
      </c>
      <c r="I101" s="27">
        <v>0.16213</v>
      </c>
      <c r="J101" s="27">
        <v>53.216520000000003</v>
      </c>
      <c r="K101" s="27">
        <v>4.2590000000000003E-2</v>
      </c>
      <c r="L101" s="27">
        <v>8.1439999999999999E-2</v>
      </c>
      <c r="M101" s="27">
        <v>5.4299999999999999E-3</v>
      </c>
      <c r="N101" s="27">
        <v>1.2099999999999999E-3</v>
      </c>
      <c r="P101" s="27">
        <v>100.93340000000001</v>
      </c>
      <c r="Q101" s="27">
        <v>14040</v>
      </c>
      <c r="R101" s="27">
        <v>-21622.3</v>
      </c>
      <c r="S101" s="27">
        <v>-30</v>
      </c>
      <c r="T101" s="27">
        <v>98</v>
      </c>
      <c r="U101" s="48">
        <v>39728.13726851852</v>
      </c>
    </row>
    <row r="102" spans="1:21" x14ac:dyDescent="0.2">
      <c r="A102" s="27" t="s">
        <v>144</v>
      </c>
      <c r="B102" s="28" t="s">
        <v>141</v>
      </c>
      <c r="C102" s="27">
        <v>100.4541</v>
      </c>
      <c r="D102" s="27">
        <v>42.253079999999997</v>
      </c>
      <c r="E102" s="27">
        <v>1.804E-2</v>
      </c>
      <c r="F102" s="27">
        <v>1.6449999999999999E-2</v>
      </c>
      <c r="G102" s="27">
        <v>0.17463999999999999</v>
      </c>
      <c r="H102" s="27">
        <v>5.0187799999999996</v>
      </c>
      <c r="I102" s="27">
        <v>0.19852</v>
      </c>
      <c r="J102" s="27">
        <v>52.683210000000003</v>
      </c>
      <c r="K102" s="27">
        <v>4.1430000000000002E-2</v>
      </c>
      <c r="L102" s="27">
        <v>2.4559999999999998E-2</v>
      </c>
      <c r="M102" s="27">
        <v>2.4150000000000001E-2</v>
      </c>
      <c r="N102" s="27">
        <v>1.2099999999999999E-3</v>
      </c>
      <c r="P102" s="27">
        <v>100.4541</v>
      </c>
      <c r="Q102" s="27">
        <v>14031</v>
      </c>
      <c r="R102" s="27">
        <v>-21649</v>
      </c>
      <c r="S102" s="27">
        <v>-30</v>
      </c>
      <c r="T102" s="27">
        <v>99</v>
      </c>
      <c r="U102" s="48">
        <v>39728.140300925923</v>
      </c>
    </row>
    <row r="103" spans="1:21" x14ac:dyDescent="0.2">
      <c r="A103" s="27" t="s">
        <v>145</v>
      </c>
      <c r="B103" s="28" t="s">
        <v>146</v>
      </c>
      <c r="C103" s="27">
        <v>100.8857</v>
      </c>
      <c r="D103" s="27">
        <v>59.126730000000002</v>
      </c>
      <c r="E103" s="27">
        <v>6.2909999999999994E-2</v>
      </c>
      <c r="F103" s="27">
        <v>0.37940000000000002</v>
      </c>
      <c r="G103" s="27">
        <v>0.80640000000000001</v>
      </c>
      <c r="H103" s="27">
        <v>3.3855</v>
      </c>
      <c r="I103" s="27">
        <v>0.31390000000000001</v>
      </c>
      <c r="J103" s="27">
        <v>36.533050000000003</v>
      </c>
      <c r="K103" s="27">
        <v>0</v>
      </c>
      <c r="L103" s="27">
        <v>0.27777000000000002</v>
      </c>
      <c r="M103" s="27">
        <v>0</v>
      </c>
      <c r="N103" s="27">
        <v>0</v>
      </c>
      <c r="P103" s="27">
        <v>100.8857</v>
      </c>
      <c r="Q103" s="27">
        <v>14024</v>
      </c>
      <c r="R103" s="27">
        <v>-21560</v>
      </c>
      <c r="S103" s="27">
        <v>-30</v>
      </c>
      <c r="T103" s="27">
        <v>100</v>
      </c>
      <c r="U103" s="48">
        <v>39728.143379629626</v>
      </c>
    </row>
    <row r="104" spans="1:21" x14ac:dyDescent="0.2">
      <c r="A104" s="27" t="s">
        <v>147</v>
      </c>
      <c r="B104" s="28" t="s">
        <v>146</v>
      </c>
      <c r="C104" s="27">
        <v>100.87179999999999</v>
      </c>
      <c r="D104" s="27">
        <v>59.108359999999998</v>
      </c>
      <c r="E104" s="27">
        <v>4.7530000000000003E-2</v>
      </c>
      <c r="F104" s="27">
        <v>0.32696999999999998</v>
      </c>
      <c r="G104" s="27">
        <v>0.76012000000000002</v>
      </c>
      <c r="H104" s="27">
        <v>3.2874699999999999</v>
      </c>
      <c r="I104" s="27">
        <v>0.31939000000000001</v>
      </c>
      <c r="J104" s="27">
        <v>36.77008</v>
      </c>
      <c r="K104" s="27">
        <v>6.1399999999999996E-3</v>
      </c>
      <c r="L104" s="27">
        <v>0.23974999999999999</v>
      </c>
      <c r="M104" s="27">
        <v>6.0499999999999998E-3</v>
      </c>
      <c r="N104" s="27">
        <v>0</v>
      </c>
      <c r="P104" s="27">
        <v>100.87179999999999</v>
      </c>
      <c r="Q104" s="27">
        <v>14022</v>
      </c>
      <c r="R104" s="27">
        <v>-21551.7</v>
      </c>
      <c r="S104" s="27">
        <v>-30</v>
      </c>
      <c r="T104" s="27">
        <v>101</v>
      </c>
      <c r="U104" s="48">
        <v>39728.146643518521</v>
      </c>
    </row>
    <row r="105" spans="1:21" x14ac:dyDescent="0.2">
      <c r="A105" s="27" t="s">
        <v>148</v>
      </c>
      <c r="B105" s="28" t="s">
        <v>146</v>
      </c>
      <c r="C105" s="27">
        <v>100.548</v>
      </c>
      <c r="D105" s="27">
        <v>59.17069</v>
      </c>
      <c r="E105" s="27">
        <v>5.2639999999999999E-2</v>
      </c>
      <c r="F105" s="27">
        <v>0.38377</v>
      </c>
      <c r="G105" s="27">
        <v>0.80671000000000004</v>
      </c>
      <c r="H105" s="27">
        <v>3.3355000000000001</v>
      </c>
      <c r="I105" s="27">
        <v>0.30575999999999998</v>
      </c>
      <c r="J105" s="27">
        <v>36.171680000000002</v>
      </c>
      <c r="K105" s="27">
        <v>0</v>
      </c>
      <c r="L105" s="27">
        <v>0.30398999999999998</v>
      </c>
      <c r="M105" s="27">
        <v>1.7059999999999999E-2</v>
      </c>
      <c r="N105" s="27">
        <v>2.4000000000000001E-4</v>
      </c>
      <c r="P105" s="27">
        <v>100.548</v>
      </c>
      <c r="Q105" s="27">
        <v>14020</v>
      </c>
      <c r="R105" s="27">
        <v>-21543.3</v>
      </c>
      <c r="S105" s="27">
        <v>-30</v>
      </c>
      <c r="T105" s="27">
        <v>102</v>
      </c>
      <c r="U105" s="48">
        <v>39728.149687500001</v>
      </c>
    </row>
    <row r="106" spans="1:21" x14ac:dyDescent="0.2">
      <c r="A106" s="27" t="s">
        <v>149</v>
      </c>
      <c r="B106" s="28" t="s">
        <v>146</v>
      </c>
      <c r="C106" s="27">
        <v>99.817099999999996</v>
      </c>
      <c r="D106" s="27">
        <v>56.234360000000002</v>
      </c>
      <c r="E106" s="27">
        <v>0.14926</v>
      </c>
      <c r="F106" s="27">
        <v>2.2502900000000001</v>
      </c>
      <c r="G106" s="27">
        <v>1.69397</v>
      </c>
      <c r="H106" s="27">
        <v>4.7637600000000004</v>
      </c>
      <c r="I106" s="27">
        <v>0.6371</v>
      </c>
      <c r="J106" s="27">
        <v>32.481319999999997</v>
      </c>
      <c r="K106" s="27">
        <v>6.4900000000000001E-3</v>
      </c>
      <c r="L106" s="27">
        <v>1.28227</v>
      </c>
      <c r="M106" s="27">
        <v>0.17645</v>
      </c>
      <c r="N106" s="27">
        <v>0.14183999999999999</v>
      </c>
      <c r="P106" s="27">
        <v>99.817099999999996</v>
      </c>
      <c r="Q106" s="27">
        <v>14018</v>
      </c>
      <c r="R106" s="27">
        <v>-21535</v>
      </c>
      <c r="S106" s="27">
        <v>-30</v>
      </c>
      <c r="T106" s="27">
        <v>103</v>
      </c>
      <c r="U106" s="48">
        <v>39728.152731481481</v>
      </c>
    </row>
    <row r="107" spans="1:21" x14ac:dyDescent="0.2">
      <c r="A107" s="27" t="s">
        <v>150</v>
      </c>
      <c r="B107" s="28" t="s">
        <v>151</v>
      </c>
      <c r="C107" s="27">
        <v>100.0973</v>
      </c>
      <c r="D107" s="27">
        <v>50.156210000000002</v>
      </c>
      <c r="E107" s="27">
        <v>0.67906</v>
      </c>
      <c r="F107" s="27">
        <v>6.7929000000000004</v>
      </c>
      <c r="G107" s="27">
        <v>3.20397</v>
      </c>
      <c r="H107" s="27">
        <v>3.77555</v>
      </c>
      <c r="I107" s="27">
        <v>0.93535000000000001</v>
      </c>
      <c r="J107" s="27">
        <v>18.908470000000001</v>
      </c>
      <c r="K107" s="27">
        <v>0</v>
      </c>
      <c r="L107" s="27">
        <v>15.554169999999999</v>
      </c>
      <c r="M107" s="27">
        <v>8.9249999999999996E-2</v>
      </c>
      <c r="N107" s="27">
        <v>2.32E-3</v>
      </c>
      <c r="P107" s="27">
        <v>100.0973</v>
      </c>
      <c r="Q107" s="27">
        <v>14021</v>
      </c>
      <c r="R107" s="27">
        <v>-21525</v>
      </c>
      <c r="S107" s="27">
        <v>-30</v>
      </c>
      <c r="T107" s="27">
        <v>104</v>
      </c>
      <c r="U107" s="48">
        <v>39728.155821759261</v>
      </c>
    </row>
    <row r="108" spans="1:21" x14ac:dyDescent="0.2">
      <c r="A108" s="27" t="s">
        <v>152</v>
      </c>
      <c r="B108" s="28" t="s">
        <v>151</v>
      </c>
      <c r="C108" s="27">
        <v>99.853740000000002</v>
      </c>
      <c r="D108" s="27">
        <v>48.294460000000001</v>
      </c>
      <c r="E108" s="27">
        <v>0.93269999999999997</v>
      </c>
      <c r="F108" s="27">
        <v>9.2204300000000003</v>
      </c>
      <c r="G108" s="27">
        <v>2.8229099999999998</v>
      </c>
      <c r="H108" s="27">
        <v>4.1177799999999998</v>
      </c>
      <c r="I108" s="27">
        <v>1.05017</v>
      </c>
      <c r="J108" s="27">
        <v>16.87961</v>
      </c>
      <c r="K108" s="27">
        <v>4.8999999999999998E-3</v>
      </c>
      <c r="L108" s="27">
        <v>16.413039999999999</v>
      </c>
      <c r="M108" s="27">
        <v>0.11336</v>
      </c>
      <c r="N108" s="27">
        <v>4.3899999999999998E-3</v>
      </c>
      <c r="P108" s="27">
        <v>99.853740000000002</v>
      </c>
      <c r="Q108" s="27">
        <v>14025</v>
      </c>
      <c r="R108" s="27">
        <v>-21519.5</v>
      </c>
      <c r="S108" s="27">
        <v>-30</v>
      </c>
      <c r="T108" s="27">
        <v>105</v>
      </c>
      <c r="U108" s="48">
        <v>39728.159039351849</v>
      </c>
    </row>
    <row r="109" spans="1:21" x14ac:dyDescent="0.2">
      <c r="A109" s="27" t="s">
        <v>153</v>
      </c>
      <c r="B109" s="28" t="s">
        <v>151</v>
      </c>
      <c r="C109" s="27">
        <v>99.6126</v>
      </c>
      <c r="D109" s="27">
        <v>46.988509999999998</v>
      </c>
      <c r="E109" s="27">
        <v>0.73904999999999998</v>
      </c>
      <c r="F109" s="27">
        <v>3.9175599999999999</v>
      </c>
      <c r="G109" s="27">
        <v>0.77978000000000003</v>
      </c>
      <c r="H109" s="27">
        <v>11.673550000000001</v>
      </c>
      <c r="I109" s="27">
        <v>1.07477</v>
      </c>
      <c r="J109" s="27">
        <v>23.661249999999999</v>
      </c>
      <c r="K109" s="27">
        <v>4.0980000000000003E-2</v>
      </c>
      <c r="L109" s="27">
        <v>10.34158</v>
      </c>
      <c r="M109" s="27">
        <v>0.35147</v>
      </c>
      <c r="N109" s="27">
        <v>4.4110000000000003E-2</v>
      </c>
      <c r="P109" s="27">
        <v>99.6126</v>
      </c>
      <c r="Q109" s="27">
        <v>14029</v>
      </c>
      <c r="R109" s="27">
        <v>-21514</v>
      </c>
      <c r="S109" s="27">
        <v>-30</v>
      </c>
      <c r="T109" s="27">
        <v>106</v>
      </c>
      <c r="U109" s="48">
        <v>39728.162083333336</v>
      </c>
    </row>
    <row r="110" spans="1:21" x14ac:dyDescent="0.2">
      <c r="A110" s="27" t="s">
        <v>154</v>
      </c>
      <c r="B110" s="28" t="s">
        <v>155</v>
      </c>
      <c r="C110" s="27">
        <v>100.72620000000001</v>
      </c>
      <c r="D110" s="27">
        <v>58.0471</v>
      </c>
      <c r="E110" s="27">
        <v>0.24660000000000001</v>
      </c>
      <c r="F110" s="27">
        <v>1.6843999999999999</v>
      </c>
      <c r="G110" s="27">
        <v>1.4456899999999999</v>
      </c>
      <c r="H110" s="27">
        <v>1.80627</v>
      </c>
      <c r="I110" s="27">
        <v>0.21357999999999999</v>
      </c>
      <c r="J110" s="27">
        <v>35.538640000000001</v>
      </c>
      <c r="K110" s="27">
        <v>2.138E-2</v>
      </c>
      <c r="L110" s="27">
        <v>1.70966</v>
      </c>
      <c r="M110" s="27">
        <v>1.0279999999999999E-2</v>
      </c>
      <c r="N110" s="27">
        <v>2.65E-3</v>
      </c>
      <c r="P110" s="27">
        <v>100.72620000000001</v>
      </c>
      <c r="Q110" s="27">
        <v>19016</v>
      </c>
      <c r="R110" s="27">
        <v>-27974</v>
      </c>
      <c r="S110" s="27">
        <v>-28</v>
      </c>
      <c r="T110" s="27">
        <v>107</v>
      </c>
      <c r="U110" s="48">
        <v>39728.165231481478</v>
      </c>
    </row>
    <row r="111" spans="1:21" x14ac:dyDescent="0.2">
      <c r="A111" s="27" t="s">
        <v>156</v>
      </c>
      <c r="B111" s="28" t="s">
        <v>155</v>
      </c>
      <c r="C111" s="27">
        <v>101.37179999999999</v>
      </c>
      <c r="D111" s="27">
        <v>58.253500000000003</v>
      </c>
      <c r="E111" s="27">
        <v>0.23891000000000001</v>
      </c>
      <c r="F111" s="27">
        <v>1.49464</v>
      </c>
      <c r="G111" s="27">
        <v>1.4151100000000001</v>
      </c>
      <c r="H111" s="27">
        <v>1.69648</v>
      </c>
      <c r="I111" s="27">
        <v>0.19234999999999999</v>
      </c>
      <c r="J111" s="27">
        <v>36.377490000000002</v>
      </c>
      <c r="K111" s="27">
        <v>8.3999999999999995E-3</v>
      </c>
      <c r="L111" s="27">
        <v>1.68899</v>
      </c>
      <c r="M111" s="27">
        <v>3.2599999999999999E-3</v>
      </c>
      <c r="N111" s="27">
        <v>2.65E-3</v>
      </c>
      <c r="P111" s="27">
        <v>101.37179999999999</v>
      </c>
      <c r="Q111" s="27">
        <v>19023</v>
      </c>
      <c r="R111" s="27">
        <v>-27984.3</v>
      </c>
      <c r="S111" s="27">
        <v>-28</v>
      </c>
      <c r="T111" s="27">
        <v>108</v>
      </c>
      <c r="U111" s="48">
        <v>39728.16846064815</v>
      </c>
    </row>
    <row r="112" spans="1:21" x14ac:dyDescent="0.2">
      <c r="A112" s="27" t="s">
        <v>157</v>
      </c>
      <c r="B112" s="28" t="s">
        <v>155</v>
      </c>
      <c r="C112" s="27">
        <v>100.69580000000001</v>
      </c>
      <c r="D112" s="27">
        <v>57.18477</v>
      </c>
      <c r="E112" s="27">
        <v>0.25281999999999999</v>
      </c>
      <c r="F112" s="27">
        <v>1.8810899999999999</v>
      </c>
      <c r="G112" s="27">
        <v>1.6144799999999999</v>
      </c>
      <c r="H112" s="27">
        <v>2.92394</v>
      </c>
      <c r="I112" s="27">
        <v>0.25718999999999997</v>
      </c>
      <c r="J112" s="27">
        <v>34.103499999999997</v>
      </c>
      <c r="K112" s="27">
        <v>2.6700000000000001E-3</v>
      </c>
      <c r="L112" s="27">
        <v>2.4213399999999998</v>
      </c>
      <c r="M112" s="27">
        <v>5.3949999999999998E-2</v>
      </c>
      <c r="N112" s="27">
        <v>0</v>
      </c>
      <c r="P112" s="27">
        <v>100.69580000000001</v>
      </c>
      <c r="Q112" s="27">
        <v>19030</v>
      </c>
      <c r="R112" s="27">
        <v>-27994.7</v>
      </c>
      <c r="S112" s="27">
        <v>-28</v>
      </c>
      <c r="T112" s="27">
        <v>109</v>
      </c>
      <c r="U112" s="48">
        <v>39728.17150462963</v>
      </c>
    </row>
    <row r="113" spans="1:21" x14ac:dyDescent="0.2">
      <c r="A113" s="27" t="s">
        <v>158</v>
      </c>
      <c r="B113" s="28" t="s">
        <v>155</v>
      </c>
      <c r="C113" s="27">
        <v>101.00700000000001</v>
      </c>
      <c r="D113" s="27">
        <v>55.860570000000003</v>
      </c>
      <c r="E113" s="27">
        <v>0.35754000000000002</v>
      </c>
      <c r="F113" s="27">
        <v>3.22729</v>
      </c>
      <c r="G113" s="27">
        <v>1.9017299999999999</v>
      </c>
      <c r="H113" s="27">
        <v>2.8676699999999999</v>
      </c>
      <c r="I113" s="27">
        <v>0.33438000000000001</v>
      </c>
      <c r="J113" s="27">
        <v>31.134460000000001</v>
      </c>
      <c r="K113" s="27">
        <v>0</v>
      </c>
      <c r="L113" s="27">
        <v>5.2794499999999998</v>
      </c>
      <c r="M113" s="27">
        <v>4.0579999999999998E-2</v>
      </c>
      <c r="N113" s="27">
        <v>3.3300000000000001E-3</v>
      </c>
      <c r="P113" s="27">
        <v>101.00700000000001</v>
      </c>
      <c r="Q113" s="27">
        <v>19037</v>
      </c>
      <c r="R113" s="27">
        <v>-28005</v>
      </c>
      <c r="S113" s="27">
        <v>-28</v>
      </c>
      <c r="T113" s="27">
        <v>110</v>
      </c>
      <c r="U113" s="48">
        <v>39728.174537037034</v>
      </c>
    </row>
    <row r="114" spans="1:21" x14ac:dyDescent="0.2">
      <c r="A114" s="27" t="s">
        <v>159</v>
      </c>
      <c r="B114" s="28" t="s">
        <v>160</v>
      </c>
      <c r="C114" s="27">
        <v>100.8509</v>
      </c>
      <c r="D114" s="27">
        <v>50.371110000000002</v>
      </c>
      <c r="E114" s="27">
        <v>1.07586</v>
      </c>
      <c r="F114" s="27">
        <v>7.72</v>
      </c>
      <c r="G114" s="27">
        <v>2.6287500000000001</v>
      </c>
      <c r="H114" s="27">
        <v>1.2190700000000001</v>
      </c>
      <c r="I114" s="27">
        <v>0.35985</v>
      </c>
      <c r="J114" s="27">
        <v>19.610790000000001</v>
      </c>
      <c r="K114" s="27">
        <v>0</v>
      </c>
      <c r="L114" s="27">
        <v>17.841259999999998</v>
      </c>
      <c r="M114" s="27">
        <v>1.6559999999999998E-2</v>
      </c>
      <c r="N114" s="27">
        <v>7.6400000000000001E-3</v>
      </c>
      <c r="P114" s="27">
        <v>100.8509</v>
      </c>
      <c r="Q114" s="27">
        <v>18925</v>
      </c>
      <c r="R114" s="27">
        <v>-28087</v>
      </c>
      <c r="S114" s="27">
        <v>-28</v>
      </c>
      <c r="T114" s="27">
        <v>111</v>
      </c>
      <c r="U114" s="48">
        <v>39728.17763888889</v>
      </c>
    </row>
    <row r="115" spans="1:21" x14ac:dyDescent="0.2">
      <c r="A115" s="27" t="s">
        <v>161</v>
      </c>
      <c r="B115" s="28" t="s">
        <v>160</v>
      </c>
      <c r="C115" s="27">
        <v>100.8719</v>
      </c>
      <c r="D115" s="27">
        <v>49.066969999999998</v>
      </c>
      <c r="E115" s="27">
        <v>1.2519400000000001</v>
      </c>
      <c r="F115" s="27">
        <v>9.2843599999999995</v>
      </c>
      <c r="G115" s="27">
        <v>2.6970900000000002</v>
      </c>
      <c r="H115" s="27">
        <v>1.08674</v>
      </c>
      <c r="I115" s="27">
        <v>0.31086999999999998</v>
      </c>
      <c r="J115" s="27">
        <v>17.83446</v>
      </c>
      <c r="K115" s="27">
        <v>2.154E-2</v>
      </c>
      <c r="L115" s="27">
        <v>19.292680000000001</v>
      </c>
      <c r="M115" s="27">
        <v>2.5239999999999999E-2</v>
      </c>
      <c r="N115" s="27">
        <v>0</v>
      </c>
      <c r="P115" s="27">
        <v>100.8719</v>
      </c>
      <c r="Q115" s="27">
        <v>18919</v>
      </c>
      <c r="R115" s="27">
        <v>-28094.7</v>
      </c>
      <c r="S115" s="27">
        <v>-28</v>
      </c>
      <c r="T115" s="27">
        <v>112</v>
      </c>
      <c r="U115" s="48">
        <v>39728.180891203701</v>
      </c>
    </row>
    <row r="116" spans="1:21" x14ac:dyDescent="0.2">
      <c r="A116" s="27" t="s">
        <v>162</v>
      </c>
      <c r="B116" s="28" t="s">
        <v>160</v>
      </c>
      <c r="C116" s="27">
        <v>100.798</v>
      </c>
      <c r="D116" s="27">
        <v>48.181260000000002</v>
      </c>
      <c r="E116" s="27">
        <v>1.31603</v>
      </c>
      <c r="F116" s="27">
        <v>10.635400000000001</v>
      </c>
      <c r="G116" s="27">
        <v>2.5109900000000001</v>
      </c>
      <c r="H116" s="27">
        <v>1.2025699999999999</v>
      </c>
      <c r="I116" s="27">
        <v>0.34487000000000001</v>
      </c>
      <c r="J116" s="27">
        <v>16.78275</v>
      </c>
      <c r="K116" s="27">
        <v>2.758E-2</v>
      </c>
      <c r="L116" s="27">
        <v>19.75827</v>
      </c>
      <c r="M116" s="27">
        <v>3.1140000000000001E-2</v>
      </c>
      <c r="N116" s="27">
        <v>7.1399999999999996E-3</v>
      </c>
      <c r="P116" s="27">
        <v>100.798</v>
      </c>
      <c r="Q116" s="27">
        <v>18913</v>
      </c>
      <c r="R116" s="27">
        <v>-28102.3</v>
      </c>
      <c r="S116" s="27">
        <v>-28</v>
      </c>
      <c r="T116" s="27">
        <v>113</v>
      </c>
      <c r="U116" s="48">
        <v>39728.183935185189</v>
      </c>
    </row>
    <row r="117" spans="1:21" x14ac:dyDescent="0.2">
      <c r="A117" s="27" t="s">
        <v>163</v>
      </c>
      <c r="B117" s="28" t="s">
        <v>160</v>
      </c>
      <c r="C117" s="27">
        <v>100.8164</v>
      </c>
      <c r="D117" s="27">
        <v>47.378059999999998</v>
      </c>
      <c r="E117" s="27">
        <v>1.1887000000000001</v>
      </c>
      <c r="F117" s="27">
        <v>12.217829999999999</v>
      </c>
      <c r="G117" s="27">
        <v>2.1678299999999999</v>
      </c>
      <c r="H117" s="27">
        <v>1.1490499999999999</v>
      </c>
      <c r="I117" s="27">
        <v>0.35894999999999999</v>
      </c>
      <c r="J117" s="27">
        <v>16.09947</v>
      </c>
      <c r="K117" s="27">
        <v>2.1530000000000001E-2</v>
      </c>
      <c r="L117" s="27">
        <v>20.18064</v>
      </c>
      <c r="M117" s="27">
        <v>5.3010000000000002E-2</v>
      </c>
      <c r="N117" s="27">
        <v>1.3799999999999999E-3</v>
      </c>
      <c r="P117" s="27">
        <v>100.8164</v>
      </c>
      <c r="Q117" s="27">
        <v>18907</v>
      </c>
      <c r="R117" s="27">
        <v>-28110</v>
      </c>
      <c r="S117" s="27">
        <v>-28</v>
      </c>
      <c r="T117" s="27">
        <v>114</v>
      </c>
      <c r="U117" s="48">
        <v>39728.186990740738</v>
      </c>
    </row>
    <row r="118" spans="1:21" x14ac:dyDescent="0.2">
      <c r="A118" s="27" t="s">
        <v>164</v>
      </c>
      <c r="B118" s="28" t="s">
        <v>165</v>
      </c>
      <c r="C118" s="27">
        <v>98.180430000000001</v>
      </c>
      <c r="D118" s="27">
        <v>52.185989999999997</v>
      </c>
      <c r="E118" s="27">
        <v>8.6800000000000002E-3</v>
      </c>
      <c r="F118" s="27">
        <v>3.9399999999999999E-3</v>
      </c>
      <c r="G118" s="27">
        <v>1.14679</v>
      </c>
      <c r="H118" s="27">
        <v>6.49458</v>
      </c>
      <c r="I118" s="27">
        <v>8.7590000000000001E-2</v>
      </c>
      <c r="J118" s="27">
        <v>36.898240000000001</v>
      </c>
      <c r="K118" s="27">
        <v>4.2500000000000003E-3</v>
      </c>
      <c r="L118" s="27">
        <v>1.33189</v>
      </c>
      <c r="M118" s="27">
        <v>6.0899999999999999E-3</v>
      </c>
      <c r="N118" s="27">
        <v>1.238E-2</v>
      </c>
      <c r="P118" s="27">
        <v>98.180430000000001</v>
      </c>
      <c r="Q118" s="27">
        <v>18997</v>
      </c>
      <c r="R118" s="27">
        <v>-27999</v>
      </c>
      <c r="S118" s="27">
        <v>-28</v>
      </c>
      <c r="T118" s="27">
        <v>115</v>
      </c>
      <c r="U118" s="48">
        <v>39728.190081018518</v>
      </c>
    </row>
    <row r="119" spans="1:21" x14ac:dyDescent="0.2">
      <c r="A119" s="27" t="s">
        <v>166</v>
      </c>
      <c r="B119" s="28" t="s">
        <v>165</v>
      </c>
      <c r="C119" s="27">
        <v>101.20359999999999</v>
      </c>
      <c r="D119" s="27">
        <v>42.332920000000001</v>
      </c>
      <c r="E119" s="27">
        <v>8.8299999999999993E-3</v>
      </c>
      <c r="F119" s="27">
        <v>1.47E-2</v>
      </c>
      <c r="G119" s="27">
        <v>4.8809999999999999E-2</v>
      </c>
      <c r="H119" s="27">
        <v>5.2055100000000003</v>
      </c>
      <c r="I119" s="27">
        <v>5.9290000000000002E-2</v>
      </c>
      <c r="J119" s="27">
        <v>53.302959999999999</v>
      </c>
      <c r="K119" s="27">
        <v>4.4159999999999998E-2</v>
      </c>
      <c r="L119" s="27">
        <v>0.18132000000000001</v>
      </c>
      <c r="M119" s="27">
        <v>3.9300000000000003E-3</v>
      </c>
      <c r="N119" s="27">
        <v>1.2199999999999999E-3</v>
      </c>
      <c r="P119" s="27">
        <v>101.20359999999999</v>
      </c>
      <c r="Q119" s="27">
        <v>18983.5</v>
      </c>
      <c r="R119" s="27">
        <v>-28012.5</v>
      </c>
      <c r="S119" s="27">
        <v>-28</v>
      </c>
      <c r="T119" s="27">
        <v>116</v>
      </c>
      <c r="U119" s="48">
        <v>39728.193298611113</v>
      </c>
    </row>
    <row r="120" spans="1:21" x14ac:dyDescent="0.2">
      <c r="A120" s="27" t="s">
        <v>167</v>
      </c>
      <c r="B120" s="28" t="s">
        <v>165</v>
      </c>
      <c r="C120" s="27">
        <v>100.479</v>
      </c>
      <c r="D120" s="27">
        <v>42.418210000000002</v>
      </c>
      <c r="E120" s="27">
        <v>1.8319999999999999E-2</v>
      </c>
      <c r="F120" s="27">
        <v>1.277E-2</v>
      </c>
      <c r="G120" s="27">
        <v>5.0840000000000003E-2</v>
      </c>
      <c r="H120" s="27">
        <v>5.1936200000000001</v>
      </c>
      <c r="I120" s="27">
        <v>5.2639999999999999E-2</v>
      </c>
      <c r="J120" s="27">
        <v>52.55659</v>
      </c>
      <c r="K120" s="27">
        <v>3.2149999999999998E-2</v>
      </c>
      <c r="L120" s="27">
        <v>0.14036999999999999</v>
      </c>
      <c r="M120" s="27">
        <v>3.4299999999999999E-3</v>
      </c>
      <c r="N120" s="27">
        <v>0</v>
      </c>
      <c r="P120" s="27">
        <v>100.479</v>
      </c>
      <c r="Q120" s="27">
        <v>18970</v>
      </c>
      <c r="R120" s="27">
        <v>-28026</v>
      </c>
      <c r="S120" s="27">
        <v>-28</v>
      </c>
      <c r="T120" s="27">
        <v>117</v>
      </c>
      <c r="U120" s="48">
        <v>39728.196342592593</v>
      </c>
    </row>
    <row r="121" spans="1:21" x14ac:dyDescent="0.2">
      <c r="A121" s="27" t="s">
        <v>168</v>
      </c>
      <c r="B121" s="28" t="s">
        <v>169</v>
      </c>
      <c r="C121" s="27">
        <v>102.2901</v>
      </c>
      <c r="D121" s="27">
        <v>41.389060000000001</v>
      </c>
      <c r="E121" s="27">
        <v>4.7480000000000001E-2</v>
      </c>
      <c r="F121" s="27">
        <v>0.57682</v>
      </c>
      <c r="G121" s="27">
        <v>1.0119199999999999</v>
      </c>
      <c r="H121" s="27">
        <v>6.8258900000000002</v>
      </c>
      <c r="I121" s="27">
        <v>0.13621</v>
      </c>
      <c r="J121" s="27">
        <v>52.024520000000003</v>
      </c>
      <c r="K121" s="27">
        <v>0</v>
      </c>
      <c r="L121" s="27">
        <v>0.18185999999999999</v>
      </c>
      <c r="M121" s="27">
        <v>9.2899999999999996E-2</v>
      </c>
      <c r="N121" s="27">
        <v>3.3899999999999998E-3</v>
      </c>
      <c r="P121" s="27">
        <v>102.2901</v>
      </c>
      <c r="Q121" s="27">
        <v>18936</v>
      </c>
      <c r="R121" s="27">
        <v>-28052</v>
      </c>
      <c r="S121" s="27">
        <v>-28</v>
      </c>
      <c r="T121" s="27">
        <v>118</v>
      </c>
      <c r="U121" s="48">
        <v>39728.199432870373</v>
      </c>
    </row>
    <row r="122" spans="1:21" x14ac:dyDescent="0.2">
      <c r="A122" s="27" t="s">
        <v>170</v>
      </c>
      <c r="B122" s="28" t="s">
        <v>169</v>
      </c>
      <c r="C122" s="27">
        <v>101.5261</v>
      </c>
      <c r="D122" s="27">
        <v>58.156030000000001</v>
      </c>
      <c r="E122" s="27">
        <v>0.27224999999999999</v>
      </c>
      <c r="F122" s="27">
        <v>2.0050599999999998</v>
      </c>
      <c r="G122" s="27">
        <v>1.4416199999999999</v>
      </c>
      <c r="H122" s="27">
        <v>1.7964599999999999</v>
      </c>
      <c r="I122" s="27">
        <v>0.20465</v>
      </c>
      <c r="J122" s="27">
        <v>37.003329999999998</v>
      </c>
      <c r="K122" s="27">
        <v>2.8670000000000001E-2</v>
      </c>
      <c r="L122" s="27">
        <v>0.59619</v>
      </c>
      <c r="M122" s="27">
        <v>2.181E-2</v>
      </c>
      <c r="N122" s="27">
        <v>0</v>
      </c>
      <c r="P122" s="27">
        <v>101.5261</v>
      </c>
      <c r="Q122" s="27">
        <v>18928.5</v>
      </c>
      <c r="R122" s="27">
        <v>-28061</v>
      </c>
      <c r="S122" s="27">
        <v>-28</v>
      </c>
      <c r="T122" s="27">
        <v>119</v>
      </c>
      <c r="U122" s="48">
        <v>39728.202673611115</v>
      </c>
    </row>
    <row r="123" spans="1:21" x14ac:dyDescent="0.2">
      <c r="A123" s="27" t="s">
        <v>171</v>
      </c>
      <c r="B123" s="28" t="s">
        <v>169</v>
      </c>
      <c r="C123" s="27">
        <v>101.47920000000001</v>
      </c>
      <c r="D123" s="27">
        <v>58.176929999999999</v>
      </c>
      <c r="E123" s="27">
        <v>0.28017999999999998</v>
      </c>
      <c r="F123" s="27">
        <v>2.1240899999999998</v>
      </c>
      <c r="G123" s="27">
        <v>1.5718000000000001</v>
      </c>
      <c r="H123" s="27">
        <v>1.6815</v>
      </c>
      <c r="I123" s="27">
        <v>0.23572000000000001</v>
      </c>
      <c r="J123" s="27">
        <v>36.723080000000003</v>
      </c>
      <c r="K123" s="27">
        <v>1.472E-2</v>
      </c>
      <c r="L123" s="27">
        <v>0.67118</v>
      </c>
      <c r="M123" s="27">
        <v>0</v>
      </c>
      <c r="N123" s="27">
        <v>0</v>
      </c>
      <c r="P123" s="27">
        <v>101.47920000000001</v>
      </c>
      <c r="Q123" s="27">
        <v>18921</v>
      </c>
      <c r="R123" s="27">
        <v>-28070</v>
      </c>
      <c r="S123" s="27">
        <v>-28</v>
      </c>
      <c r="T123" s="27">
        <v>120</v>
      </c>
      <c r="U123" s="48">
        <v>39728.205717592595</v>
      </c>
    </row>
    <row r="124" spans="1:21" x14ac:dyDescent="0.2">
      <c r="A124" s="27" t="s">
        <v>172</v>
      </c>
      <c r="B124" s="28" t="s">
        <v>173</v>
      </c>
      <c r="C124" s="27">
        <v>100.9216</v>
      </c>
      <c r="D124" s="27">
        <v>42.979100000000003</v>
      </c>
      <c r="E124" s="27">
        <v>4.8039999999999999E-2</v>
      </c>
      <c r="F124" s="27">
        <v>0.27244000000000002</v>
      </c>
      <c r="G124" s="27">
        <v>0.13347000000000001</v>
      </c>
      <c r="H124" s="27">
        <v>0.84872999999999998</v>
      </c>
      <c r="I124" s="27">
        <v>2.8649999999999998E-2</v>
      </c>
      <c r="J124" s="27">
        <v>56.142980000000001</v>
      </c>
      <c r="K124" s="27">
        <v>7.3699999999999998E-3</v>
      </c>
      <c r="L124" s="27">
        <v>0.45326</v>
      </c>
      <c r="M124" s="27">
        <v>0</v>
      </c>
      <c r="N124" s="27">
        <v>7.5799999999999999E-3</v>
      </c>
      <c r="P124" s="27">
        <v>100.9216</v>
      </c>
      <c r="Q124" s="27">
        <v>14804</v>
      </c>
      <c r="R124" s="27">
        <v>31736</v>
      </c>
      <c r="S124" s="27">
        <v>-89</v>
      </c>
      <c r="T124" s="27">
        <v>121</v>
      </c>
      <c r="U124" s="48">
        <v>39728.20888888889</v>
      </c>
    </row>
    <row r="125" spans="1:21" x14ac:dyDescent="0.2">
      <c r="A125" s="27" t="s">
        <v>174</v>
      </c>
      <c r="B125" s="28" t="s">
        <v>173</v>
      </c>
      <c r="C125" s="27">
        <v>101.3394</v>
      </c>
      <c r="D125" s="27">
        <v>43.287260000000003</v>
      </c>
      <c r="E125" s="27">
        <v>3.7499999999999999E-2</v>
      </c>
      <c r="F125" s="27">
        <v>0.28805999999999998</v>
      </c>
      <c r="G125" s="27">
        <v>0.13386000000000001</v>
      </c>
      <c r="H125" s="27">
        <v>0.47188999999999998</v>
      </c>
      <c r="I125" s="27">
        <v>7.1000000000000002E-4</v>
      </c>
      <c r="J125" s="27">
        <v>56.659039999999997</v>
      </c>
      <c r="K125" s="27">
        <v>7.7600000000000004E-3</v>
      </c>
      <c r="L125" s="27">
        <v>0.45329999999999998</v>
      </c>
      <c r="M125" s="27">
        <v>0</v>
      </c>
      <c r="N125" s="27">
        <v>0</v>
      </c>
      <c r="P125" s="27">
        <v>101.3394</v>
      </c>
      <c r="Q125" s="27">
        <v>14788</v>
      </c>
      <c r="R125" s="27">
        <v>31724</v>
      </c>
      <c r="S125" s="27">
        <v>-89</v>
      </c>
      <c r="T125" s="27">
        <v>122</v>
      </c>
      <c r="U125" s="48">
        <v>39728.212118055555</v>
      </c>
    </row>
    <row r="126" spans="1:21" x14ac:dyDescent="0.2">
      <c r="A126" s="27" t="s">
        <v>175</v>
      </c>
      <c r="B126" s="28" t="s">
        <v>173</v>
      </c>
      <c r="C126" s="27">
        <v>101.2313</v>
      </c>
      <c r="D126" s="27">
        <v>43.098599999999998</v>
      </c>
      <c r="E126" s="27">
        <v>3.8080000000000003E-2</v>
      </c>
      <c r="F126" s="27">
        <v>0.33703</v>
      </c>
      <c r="G126" s="27">
        <v>0.12595999999999999</v>
      </c>
      <c r="H126" s="27">
        <v>0.46476000000000001</v>
      </c>
      <c r="I126" s="27">
        <v>1.33E-3</v>
      </c>
      <c r="J126" s="27">
        <v>56.714919999999999</v>
      </c>
      <c r="K126" s="27">
        <v>0</v>
      </c>
      <c r="L126" s="27">
        <v>0.43375000000000002</v>
      </c>
      <c r="M126" s="27">
        <v>1.3990000000000001E-2</v>
      </c>
      <c r="N126" s="27">
        <v>2.9399999999999999E-3</v>
      </c>
      <c r="P126" s="27">
        <v>101.2313</v>
      </c>
      <c r="Q126" s="27">
        <v>14772</v>
      </c>
      <c r="R126" s="27">
        <v>31712</v>
      </c>
      <c r="S126" s="27">
        <v>-89</v>
      </c>
      <c r="T126" s="27">
        <v>123</v>
      </c>
      <c r="U126" s="48">
        <v>39728.215162037035</v>
      </c>
    </row>
    <row r="127" spans="1:21" x14ac:dyDescent="0.2">
      <c r="A127" s="27" t="s">
        <v>176</v>
      </c>
      <c r="B127" s="28" t="s">
        <v>173</v>
      </c>
      <c r="C127" s="27">
        <v>101.9567</v>
      </c>
      <c r="D127" s="27">
        <v>42.865299999999998</v>
      </c>
      <c r="E127" s="27">
        <v>4.8959999999999997E-2</v>
      </c>
      <c r="F127" s="27">
        <v>0.31673000000000001</v>
      </c>
      <c r="G127" s="27">
        <v>0.12084</v>
      </c>
      <c r="H127" s="27">
        <v>0.48459999999999998</v>
      </c>
      <c r="I127" s="27">
        <v>0</v>
      </c>
      <c r="J127" s="27">
        <v>57.68047</v>
      </c>
      <c r="K127" s="27">
        <v>1.4370000000000001E-2</v>
      </c>
      <c r="L127" s="27">
        <v>0.41211999999999999</v>
      </c>
      <c r="M127" s="27">
        <v>1.214E-2</v>
      </c>
      <c r="N127" s="27">
        <v>1.2199999999999999E-3</v>
      </c>
      <c r="P127" s="27">
        <v>101.9567</v>
      </c>
      <c r="Q127" s="27">
        <v>14756</v>
      </c>
      <c r="R127" s="27">
        <v>31700</v>
      </c>
      <c r="S127" s="27">
        <v>-89</v>
      </c>
      <c r="T127" s="27">
        <v>124</v>
      </c>
      <c r="U127" s="48">
        <v>39728.218298611115</v>
      </c>
    </row>
    <row r="128" spans="1:21" x14ac:dyDescent="0.2">
      <c r="A128" s="27" t="s">
        <v>177</v>
      </c>
      <c r="B128" s="28" t="s">
        <v>178</v>
      </c>
      <c r="C128" s="27">
        <v>100.9649</v>
      </c>
      <c r="D128" s="27">
        <v>43.059750000000001</v>
      </c>
      <c r="E128" s="27">
        <v>7.331E-2</v>
      </c>
      <c r="F128" s="27">
        <v>0.18076</v>
      </c>
      <c r="G128" s="27">
        <v>0.16819999999999999</v>
      </c>
      <c r="H128" s="27">
        <v>1.11141</v>
      </c>
      <c r="I128" s="27">
        <v>2.061E-2</v>
      </c>
      <c r="J128" s="27">
        <v>55.879469999999998</v>
      </c>
      <c r="K128" s="27">
        <v>1.1390000000000001E-2</v>
      </c>
      <c r="L128" s="27">
        <v>0.44364999999999999</v>
      </c>
      <c r="M128" s="27">
        <v>1.634E-2</v>
      </c>
      <c r="N128" s="27">
        <v>0</v>
      </c>
      <c r="P128" s="27">
        <v>100.9649</v>
      </c>
      <c r="Q128" s="27">
        <v>15352</v>
      </c>
      <c r="R128" s="27">
        <v>31271</v>
      </c>
      <c r="S128" s="27">
        <v>-92</v>
      </c>
      <c r="T128" s="27">
        <v>125</v>
      </c>
      <c r="U128" s="48">
        <v>39728.221562500003</v>
      </c>
    </row>
    <row r="129" spans="1:21" x14ac:dyDescent="0.2">
      <c r="A129" s="27" t="s">
        <v>179</v>
      </c>
      <c r="B129" s="28" t="s">
        <v>178</v>
      </c>
      <c r="C129" s="27">
        <v>100.69840000000001</v>
      </c>
      <c r="D129" s="27">
        <v>43.204689999999999</v>
      </c>
      <c r="E129" s="27">
        <v>5.6230000000000002E-2</v>
      </c>
      <c r="F129" s="27">
        <v>0.19484000000000001</v>
      </c>
      <c r="G129" s="27">
        <v>0.16897999999999999</v>
      </c>
      <c r="H129" s="27">
        <v>0.55359000000000003</v>
      </c>
      <c r="I129" s="27">
        <v>2.666E-2</v>
      </c>
      <c r="J129" s="27">
        <v>56.020989999999998</v>
      </c>
      <c r="K129" s="27">
        <v>0</v>
      </c>
      <c r="L129" s="27">
        <v>0.46826000000000001</v>
      </c>
      <c r="M129" s="27">
        <v>4.2199999999999998E-3</v>
      </c>
      <c r="N129" s="27">
        <v>0</v>
      </c>
      <c r="P129" s="27">
        <v>100.69840000000001</v>
      </c>
      <c r="Q129" s="27">
        <v>15352</v>
      </c>
      <c r="R129" s="27">
        <v>31258.7</v>
      </c>
      <c r="S129" s="27">
        <v>-92</v>
      </c>
      <c r="T129" s="27">
        <v>126</v>
      </c>
      <c r="U129" s="48">
        <v>39728.224918981483</v>
      </c>
    </row>
    <row r="130" spans="1:21" x14ac:dyDescent="0.2">
      <c r="A130" s="27" t="s">
        <v>180</v>
      </c>
      <c r="B130" s="28" t="s">
        <v>178</v>
      </c>
      <c r="C130" s="27">
        <v>100.69</v>
      </c>
      <c r="D130" s="27">
        <v>43.23498</v>
      </c>
      <c r="E130" s="27">
        <v>0.10503999999999999</v>
      </c>
      <c r="F130" s="27">
        <v>0.16277</v>
      </c>
      <c r="G130" s="27">
        <v>0.23499999999999999</v>
      </c>
      <c r="H130" s="27">
        <v>1.10358</v>
      </c>
      <c r="I130" s="27">
        <v>4.9489999999999999E-2</v>
      </c>
      <c r="J130" s="27">
        <v>55.367759999999997</v>
      </c>
      <c r="K130" s="27">
        <v>1.2500000000000001E-2</v>
      </c>
      <c r="L130" s="27">
        <v>0.41053000000000001</v>
      </c>
      <c r="M130" s="27">
        <v>7.45E-3</v>
      </c>
      <c r="N130" s="27">
        <v>9.3000000000000005E-4</v>
      </c>
      <c r="P130" s="27">
        <v>100.69</v>
      </c>
      <c r="Q130" s="27">
        <v>15352</v>
      </c>
      <c r="R130" s="27">
        <v>31246.3</v>
      </c>
      <c r="S130" s="27">
        <v>-92</v>
      </c>
      <c r="T130" s="27">
        <v>127</v>
      </c>
      <c r="U130" s="48">
        <v>39728.227962962963</v>
      </c>
    </row>
    <row r="131" spans="1:21" x14ac:dyDescent="0.2">
      <c r="A131" s="27" t="s">
        <v>181</v>
      </c>
      <c r="B131" s="28" t="s">
        <v>178</v>
      </c>
      <c r="C131" s="27">
        <v>103.2955</v>
      </c>
      <c r="D131" s="27">
        <v>43.429679999999998</v>
      </c>
      <c r="E131" s="27">
        <v>0.50680000000000003</v>
      </c>
      <c r="F131" s="27">
        <v>2.0674399999999999</v>
      </c>
      <c r="G131" s="27">
        <v>7.5160000000000005E-2</v>
      </c>
      <c r="H131" s="27">
        <v>1.9210400000000001</v>
      </c>
      <c r="I131" s="27">
        <v>8.8489999999999999E-2</v>
      </c>
      <c r="J131" s="27">
        <v>54.895099999999999</v>
      </c>
      <c r="K131" s="27">
        <v>1.6150000000000001E-2</v>
      </c>
      <c r="L131" s="27">
        <v>0.21962000000000001</v>
      </c>
      <c r="M131" s="27">
        <v>7.4829999999999994E-2</v>
      </c>
      <c r="N131" s="27">
        <v>1.16E-3</v>
      </c>
      <c r="P131" s="27">
        <v>103.2955</v>
      </c>
      <c r="Q131" s="27">
        <v>15352</v>
      </c>
      <c r="R131" s="27">
        <v>31234</v>
      </c>
      <c r="S131" s="27">
        <v>-92</v>
      </c>
      <c r="T131" s="27">
        <v>128</v>
      </c>
      <c r="U131" s="48">
        <v>39728.230995370373</v>
      </c>
    </row>
    <row r="132" spans="1:21" x14ac:dyDescent="0.2">
      <c r="A132" s="27" t="s">
        <v>182</v>
      </c>
      <c r="B132" s="28" t="s">
        <v>183</v>
      </c>
      <c r="C132" s="27">
        <v>101.1215</v>
      </c>
      <c r="D132" s="27">
        <v>41.881880000000002</v>
      </c>
      <c r="E132" s="27">
        <v>3.6020000000000003E-2</v>
      </c>
      <c r="F132" s="27">
        <v>0.10308</v>
      </c>
      <c r="G132" s="27">
        <v>0.17186999999999999</v>
      </c>
      <c r="H132" s="27">
        <v>5.8353200000000003</v>
      </c>
      <c r="I132" s="27">
        <v>0.14509</v>
      </c>
      <c r="J132" s="27">
        <v>52.630470000000003</v>
      </c>
      <c r="K132" s="27">
        <v>5.3899999999999998E-3</v>
      </c>
      <c r="L132" s="27">
        <v>0.30847000000000002</v>
      </c>
      <c r="M132" s="27">
        <v>0</v>
      </c>
      <c r="N132" s="27">
        <v>3.8700000000000002E-3</v>
      </c>
      <c r="P132" s="27">
        <v>101.1215</v>
      </c>
      <c r="Q132" s="27">
        <v>19831</v>
      </c>
      <c r="R132" s="27">
        <v>24274</v>
      </c>
      <c r="S132" s="27">
        <v>-104</v>
      </c>
      <c r="T132" s="27">
        <v>129</v>
      </c>
      <c r="U132" s="48">
        <v>39728.234074074076</v>
      </c>
    </row>
    <row r="133" spans="1:21" x14ac:dyDescent="0.2">
      <c r="A133" s="27" t="s">
        <v>184</v>
      </c>
      <c r="B133" s="28" t="s">
        <v>183</v>
      </c>
      <c r="C133" s="27">
        <v>101.57769999999999</v>
      </c>
      <c r="D133" s="27">
        <v>41.936689999999999</v>
      </c>
      <c r="E133" s="27">
        <v>2.588E-2</v>
      </c>
      <c r="F133" s="27">
        <v>9.1619999999999993E-2</v>
      </c>
      <c r="G133" s="27">
        <v>0.15908</v>
      </c>
      <c r="H133" s="27">
        <v>6.3721300000000003</v>
      </c>
      <c r="I133" s="27">
        <v>0.17057</v>
      </c>
      <c r="J133" s="27">
        <v>52.502870000000001</v>
      </c>
      <c r="K133" s="27">
        <v>0</v>
      </c>
      <c r="L133" s="27">
        <v>0.31833</v>
      </c>
      <c r="M133" s="27">
        <v>0</v>
      </c>
      <c r="N133" s="27">
        <v>4.8000000000000001E-4</v>
      </c>
      <c r="P133" s="27">
        <v>101.57769999999999</v>
      </c>
      <c r="Q133" s="27">
        <v>19841.3</v>
      </c>
      <c r="R133" s="27">
        <v>24274</v>
      </c>
      <c r="S133" s="27">
        <v>-104</v>
      </c>
      <c r="T133" s="27">
        <v>130</v>
      </c>
      <c r="U133" s="48">
        <v>39728.237280092595</v>
      </c>
    </row>
    <row r="134" spans="1:21" x14ac:dyDescent="0.2">
      <c r="A134" s="27" t="s">
        <v>185</v>
      </c>
      <c r="B134" s="28" t="s">
        <v>183</v>
      </c>
      <c r="C134" s="27">
        <v>101.3759</v>
      </c>
      <c r="D134" s="27">
        <v>41.785249999999998</v>
      </c>
      <c r="E134" s="27">
        <v>8.6700000000000006E-3</v>
      </c>
      <c r="F134" s="27">
        <v>7.3080000000000006E-2</v>
      </c>
      <c r="G134" s="27">
        <v>0.12916</v>
      </c>
      <c r="H134" s="27">
        <v>7.1149899999999997</v>
      </c>
      <c r="I134" s="27">
        <v>0.19564999999999999</v>
      </c>
      <c r="J134" s="27">
        <v>51.797910000000002</v>
      </c>
      <c r="K134" s="27">
        <v>2.1909999999999999E-2</v>
      </c>
      <c r="L134" s="27">
        <v>0.24546000000000001</v>
      </c>
      <c r="M134" s="27">
        <v>0</v>
      </c>
      <c r="N134" s="27">
        <v>3.8700000000000002E-3</v>
      </c>
      <c r="P134" s="27">
        <v>101.3759</v>
      </c>
      <c r="Q134" s="27">
        <v>19851.5</v>
      </c>
      <c r="R134" s="27">
        <v>24274</v>
      </c>
      <c r="S134" s="27">
        <v>-104</v>
      </c>
      <c r="T134" s="27">
        <v>131</v>
      </c>
      <c r="U134" s="48">
        <v>39728.240324074075</v>
      </c>
    </row>
    <row r="135" spans="1:21" x14ac:dyDescent="0.2">
      <c r="A135" s="27" t="s">
        <v>186</v>
      </c>
      <c r="B135" s="28" t="s">
        <v>183</v>
      </c>
      <c r="C135" s="27">
        <v>100.88849999999999</v>
      </c>
      <c r="D135" s="27">
        <v>41.614089999999997</v>
      </c>
      <c r="E135" s="27">
        <v>1.984E-2</v>
      </c>
      <c r="F135" s="27">
        <v>6.4380000000000007E-2</v>
      </c>
      <c r="G135" s="27">
        <v>0.11731999999999999</v>
      </c>
      <c r="H135" s="27">
        <v>8.4325899999999994</v>
      </c>
      <c r="I135" s="27">
        <v>0.24106</v>
      </c>
      <c r="J135" s="27">
        <v>50.154620000000001</v>
      </c>
      <c r="K135" s="27">
        <v>2.3E-3</v>
      </c>
      <c r="L135" s="27">
        <v>0.23166999999999999</v>
      </c>
      <c r="M135" s="27">
        <v>1.035E-2</v>
      </c>
      <c r="N135" s="27">
        <v>2.4000000000000001E-4</v>
      </c>
      <c r="P135" s="27">
        <v>100.88849999999999</v>
      </c>
      <c r="Q135" s="27">
        <v>19861.8</v>
      </c>
      <c r="R135" s="27">
        <v>24274</v>
      </c>
      <c r="S135" s="27">
        <v>-104</v>
      </c>
      <c r="T135" s="27">
        <v>132</v>
      </c>
      <c r="U135" s="48">
        <v>39728.243344907409</v>
      </c>
    </row>
    <row r="136" spans="1:21" x14ac:dyDescent="0.2">
      <c r="A136" s="27" t="s">
        <v>187</v>
      </c>
      <c r="B136" s="28" t="s">
        <v>183</v>
      </c>
      <c r="C136" s="27">
        <v>100.9301</v>
      </c>
      <c r="D136" s="27">
        <v>41.10848</v>
      </c>
      <c r="E136" s="27">
        <v>2.8160000000000001E-2</v>
      </c>
      <c r="F136" s="27">
        <v>5.2359999999999997E-2</v>
      </c>
      <c r="G136" s="27">
        <v>0.12806999999999999</v>
      </c>
      <c r="H136" s="27">
        <v>10.830439999999999</v>
      </c>
      <c r="I136" s="27">
        <v>0.28414</v>
      </c>
      <c r="J136" s="27">
        <v>48.241410000000002</v>
      </c>
      <c r="K136" s="27">
        <v>0</v>
      </c>
      <c r="L136" s="27">
        <v>0.23630999999999999</v>
      </c>
      <c r="M136" s="27">
        <v>2.077E-2</v>
      </c>
      <c r="N136" s="27">
        <v>0</v>
      </c>
      <c r="P136" s="27">
        <v>100.9301</v>
      </c>
      <c r="Q136" s="27">
        <v>19872</v>
      </c>
      <c r="R136" s="27">
        <v>24274</v>
      </c>
      <c r="S136" s="27">
        <v>-104</v>
      </c>
      <c r="T136" s="27">
        <v>133</v>
      </c>
      <c r="U136" s="48">
        <v>39728.246377314812</v>
      </c>
    </row>
    <row r="137" spans="1:21" x14ac:dyDescent="0.2">
      <c r="A137" s="27" t="s">
        <v>188</v>
      </c>
      <c r="B137" s="28" t="s">
        <v>189</v>
      </c>
      <c r="C137" s="27">
        <v>98.786770000000004</v>
      </c>
      <c r="D137" s="27">
        <v>34.994909999999997</v>
      </c>
      <c r="E137" s="27">
        <v>4.8599999999999997E-2</v>
      </c>
      <c r="F137" s="27">
        <v>5.6789800000000001</v>
      </c>
      <c r="G137" s="27">
        <v>3.0665800000000001</v>
      </c>
      <c r="H137" s="27">
        <v>15.6937</v>
      </c>
      <c r="I137" s="27">
        <v>0.28381000000000001</v>
      </c>
      <c r="J137" s="27">
        <v>38.758279999999999</v>
      </c>
      <c r="K137" s="27">
        <v>2.307E-2</v>
      </c>
      <c r="L137" s="27">
        <v>0.17313000000000001</v>
      </c>
      <c r="M137" s="27">
        <v>6.5720000000000001E-2</v>
      </c>
      <c r="N137" s="27">
        <v>0</v>
      </c>
      <c r="P137" s="27">
        <v>98.786770000000004</v>
      </c>
      <c r="Q137" s="27">
        <v>19791</v>
      </c>
      <c r="R137" s="27">
        <v>24246</v>
      </c>
      <c r="S137" s="27">
        <v>-104</v>
      </c>
      <c r="T137" s="27">
        <v>134</v>
      </c>
      <c r="U137" s="48">
        <v>39728.249467592592</v>
      </c>
    </row>
    <row r="138" spans="1:21" x14ac:dyDescent="0.2">
      <c r="A138" s="27" t="s">
        <v>190</v>
      </c>
      <c r="B138" s="28" t="s">
        <v>189</v>
      </c>
      <c r="C138" s="27">
        <v>100.8266</v>
      </c>
      <c r="D138" s="27">
        <v>41.453699999999998</v>
      </c>
      <c r="E138" s="27">
        <v>3.4110000000000001E-2</v>
      </c>
      <c r="F138" s="27">
        <v>6.9629999999999997E-2</v>
      </c>
      <c r="G138" s="27">
        <v>0.11369</v>
      </c>
      <c r="H138" s="27">
        <v>9.5339299999999998</v>
      </c>
      <c r="I138" s="27">
        <v>0.30732999999999999</v>
      </c>
      <c r="J138" s="27">
        <v>49.033819999999999</v>
      </c>
      <c r="K138" s="27">
        <v>0</v>
      </c>
      <c r="L138" s="27">
        <v>0.26122000000000001</v>
      </c>
      <c r="M138" s="27">
        <v>1.409E-2</v>
      </c>
      <c r="N138" s="27">
        <v>5.0400000000000002E-3</v>
      </c>
      <c r="P138" s="27">
        <v>100.8266</v>
      </c>
      <c r="Q138" s="27">
        <v>19788</v>
      </c>
      <c r="R138" s="27">
        <v>24236.3</v>
      </c>
      <c r="S138" s="27">
        <v>-104</v>
      </c>
      <c r="T138" s="27">
        <v>135</v>
      </c>
      <c r="U138" s="48">
        <v>39728.252696759257</v>
      </c>
    </row>
    <row r="139" spans="1:21" x14ac:dyDescent="0.2">
      <c r="A139" s="27" t="s">
        <v>191</v>
      </c>
      <c r="B139" s="28" t="s">
        <v>189</v>
      </c>
      <c r="C139" s="27">
        <v>100.9927</v>
      </c>
      <c r="D139" s="27">
        <v>41.452959999999997</v>
      </c>
      <c r="E139" s="27">
        <v>2.222E-2</v>
      </c>
      <c r="F139" s="27">
        <v>5.7389999999999997E-2</v>
      </c>
      <c r="G139" s="27">
        <v>0.13644999999999999</v>
      </c>
      <c r="H139" s="27">
        <v>10.166119999999999</v>
      </c>
      <c r="I139" s="27">
        <v>0.37531999999999999</v>
      </c>
      <c r="J139" s="27">
        <v>48.554470000000002</v>
      </c>
      <c r="K139" s="27">
        <v>0</v>
      </c>
      <c r="L139" s="27">
        <v>0.22777</v>
      </c>
      <c r="M139" s="27">
        <v>0</v>
      </c>
      <c r="N139" s="27">
        <v>0</v>
      </c>
      <c r="P139" s="27">
        <v>100.9927</v>
      </c>
      <c r="Q139" s="27">
        <v>19785</v>
      </c>
      <c r="R139" s="27">
        <v>24226.7</v>
      </c>
      <c r="S139" s="27">
        <v>-104</v>
      </c>
      <c r="T139" s="27">
        <v>136</v>
      </c>
      <c r="U139" s="48">
        <v>39728.255740740744</v>
      </c>
    </row>
    <row r="140" spans="1:21" x14ac:dyDescent="0.2">
      <c r="A140" s="27" t="s">
        <v>192</v>
      </c>
      <c r="B140" s="28" t="s">
        <v>189</v>
      </c>
      <c r="C140" s="27">
        <v>100.9897</v>
      </c>
      <c r="D140" s="27">
        <v>41.177610000000001</v>
      </c>
      <c r="E140" s="27">
        <v>2.3390000000000001E-2</v>
      </c>
      <c r="F140" s="27">
        <v>4.9869999999999998E-2</v>
      </c>
      <c r="G140" s="27">
        <v>0.1275</v>
      </c>
      <c r="H140" s="27">
        <v>10.927759999999999</v>
      </c>
      <c r="I140" s="27">
        <v>0.39394000000000001</v>
      </c>
      <c r="J140" s="27">
        <v>48.03445</v>
      </c>
      <c r="K140" s="27">
        <v>3.3210000000000003E-2</v>
      </c>
      <c r="L140" s="27">
        <v>0.21461</v>
      </c>
      <c r="M140" s="27">
        <v>2.33E-3</v>
      </c>
      <c r="N140" s="27">
        <v>5.0299999999999997E-3</v>
      </c>
      <c r="P140" s="27">
        <v>100.9897</v>
      </c>
      <c r="Q140" s="27">
        <v>19782</v>
      </c>
      <c r="R140" s="27">
        <v>24217</v>
      </c>
      <c r="S140" s="27">
        <v>-104</v>
      </c>
      <c r="T140" s="27">
        <v>137</v>
      </c>
      <c r="U140" s="48">
        <v>39728.25880787037</v>
      </c>
    </row>
    <row r="141" spans="1:21" x14ac:dyDescent="0.2">
      <c r="A141" s="27" t="s">
        <v>193</v>
      </c>
      <c r="B141" s="28" t="s">
        <v>194</v>
      </c>
      <c r="C141" s="27">
        <v>101.19</v>
      </c>
      <c r="D141" s="27">
        <v>40.637990000000002</v>
      </c>
      <c r="E141" s="27">
        <v>3.1600000000000003E-2</v>
      </c>
      <c r="F141" s="27">
        <v>6.7070000000000005E-2</v>
      </c>
      <c r="G141" s="27">
        <v>0.13184999999999999</v>
      </c>
      <c r="H141" s="27">
        <v>13.16236</v>
      </c>
      <c r="I141" s="27">
        <v>0.37989000000000001</v>
      </c>
      <c r="J141" s="27">
        <v>46.55838</v>
      </c>
      <c r="K141" s="27">
        <v>1.9019999999999999E-2</v>
      </c>
      <c r="L141" s="27">
        <v>0.20033999999999999</v>
      </c>
      <c r="M141" s="27">
        <v>1.48E-3</v>
      </c>
      <c r="N141" s="27">
        <v>0</v>
      </c>
      <c r="P141" s="27">
        <v>101.19</v>
      </c>
      <c r="Q141" s="27">
        <v>19769</v>
      </c>
      <c r="R141" s="27">
        <v>24214</v>
      </c>
      <c r="S141" s="27">
        <v>-104</v>
      </c>
      <c r="T141" s="27">
        <v>138</v>
      </c>
      <c r="U141" s="48">
        <v>39728.26190972222</v>
      </c>
    </row>
    <row r="142" spans="1:21" x14ac:dyDescent="0.2">
      <c r="A142" s="27" t="s">
        <v>195</v>
      </c>
      <c r="B142" s="28" t="s">
        <v>194</v>
      </c>
      <c r="C142" s="27">
        <v>101.2604</v>
      </c>
      <c r="D142" s="27">
        <v>58.877609999999997</v>
      </c>
      <c r="E142" s="27">
        <v>0.13886000000000001</v>
      </c>
      <c r="F142" s="27">
        <v>1.01766</v>
      </c>
      <c r="G142" s="27">
        <v>1.0250999999999999</v>
      </c>
      <c r="H142" s="27">
        <v>2.3613400000000002</v>
      </c>
      <c r="I142" s="27">
        <v>0.22972000000000001</v>
      </c>
      <c r="J142" s="27">
        <v>37.253509999999999</v>
      </c>
      <c r="K142" s="27">
        <v>0</v>
      </c>
      <c r="L142" s="27">
        <v>0.35655999999999999</v>
      </c>
      <c r="M142" s="27">
        <v>0</v>
      </c>
      <c r="N142" s="27">
        <v>0</v>
      </c>
      <c r="P142" s="27">
        <v>101.2604</v>
      </c>
      <c r="Q142" s="27">
        <v>19759</v>
      </c>
      <c r="R142" s="27">
        <v>24207.7</v>
      </c>
      <c r="S142" s="27">
        <v>-104</v>
      </c>
      <c r="T142" s="27">
        <v>139</v>
      </c>
      <c r="U142" s="48">
        <v>39728.265162037038</v>
      </c>
    </row>
    <row r="143" spans="1:21" x14ac:dyDescent="0.2">
      <c r="A143" s="27" t="s">
        <v>196</v>
      </c>
      <c r="B143" s="28" t="s">
        <v>194</v>
      </c>
      <c r="C143" s="27">
        <v>101.011</v>
      </c>
      <c r="D143" s="27">
        <v>58.918109999999999</v>
      </c>
      <c r="E143" s="27">
        <v>0.12384000000000001</v>
      </c>
      <c r="F143" s="27">
        <v>1.0045599999999999</v>
      </c>
      <c r="G143" s="27">
        <v>1.02993</v>
      </c>
      <c r="H143" s="27">
        <v>2.3385400000000001</v>
      </c>
      <c r="I143" s="27">
        <v>0.22975000000000001</v>
      </c>
      <c r="J143" s="27">
        <v>36.990740000000002</v>
      </c>
      <c r="K143" s="27">
        <v>0</v>
      </c>
      <c r="L143" s="27">
        <v>0.36924000000000001</v>
      </c>
      <c r="M143" s="27">
        <v>3.8999999999999998E-3</v>
      </c>
      <c r="N143" s="27">
        <v>2.4299999999999999E-3</v>
      </c>
      <c r="P143" s="27">
        <v>101.011</v>
      </c>
      <c r="Q143" s="27">
        <v>19749</v>
      </c>
      <c r="R143" s="27">
        <v>24201.3</v>
      </c>
      <c r="S143" s="27">
        <v>-104</v>
      </c>
      <c r="T143" s="27">
        <v>140</v>
      </c>
      <c r="U143" s="48">
        <v>39728.268229166664</v>
      </c>
    </row>
    <row r="144" spans="1:21" x14ac:dyDescent="0.2">
      <c r="A144" s="27" t="s">
        <v>197</v>
      </c>
      <c r="B144" s="28" t="s">
        <v>194</v>
      </c>
      <c r="C144" s="27">
        <v>101.51860000000001</v>
      </c>
      <c r="D144" s="27">
        <v>59.085189999999997</v>
      </c>
      <c r="E144" s="27">
        <v>0.12384000000000001</v>
      </c>
      <c r="F144" s="27">
        <v>0.95791999999999999</v>
      </c>
      <c r="G144" s="27">
        <v>1.0405599999999999</v>
      </c>
      <c r="H144" s="27">
        <v>2.4361299999999999</v>
      </c>
      <c r="I144" s="27">
        <v>0.24490999999999999</v>
      </c>
      <c r="J144" s="27">
        <v>37.241210000000002</v>
      </c>
      <c r="K144" s="27">
        <v>1.6930000000000001E-2</v>
      </c>
      <c r="L144" s="27">
        <v>0.37184</v>
      </c>
      <c r="M144" s="27">
        <v>0</v>
      </c>
      <c r="N144" s="27">
        <v>0</v>
      </c>
      <c r="P144" s="27">
        <v>101.51860000000001</v>
      </c>
      <c r="Q144" s="27">
        <v>19739</v>
      </c>
      <c r="R144" s="27">
        <v>24195</v>
      </c>
      <c r="S144" s="27">
        <v>-104</v>
      </c>
      <c r="T144" s="27">
        <v>141</v>
      </c>
      <c r="U144" s="48">
        <v>39728.271249999998</v>
      </c>
    </row>
    <row r="145" spans="1:21" x14ac:dyDescent="0.2">
      <c r="A145" s="27" t="s">
        <v>198</v>
      </c>
      <c r="B145" s="28" t="s">
        <v>199</v>
      </c>
      <c r="C145" s="27">
        <v>100.7497</v>
      </c>
      <c r="D145" s="27">
        <v>52.54074</v>
      </c>
      <c r="E145" s="27">
        <v>1.4314199999999999</v>
      </c>
      <c r="F145" s="27">
        <v>3.5798800000000002</v>
      </c>
      <c r="G145" s="27">
        <v>0.56457999999999997</v>
      </c>
      <c r="H145" s="27">
        <v>2.58209</v>
      </c>
      <c r="I145" s="27">
        <v>7.9719999999999999E-2</v>
      </c>
      <c r="J145" s="27">
        <v>22.9101</v>
      </c>
      <c r="K145" s="27">
        <v>0.10051</v>
      </c>
      <c r="L145" s="27">
        <v>16.916810000000002</v>
      </c>
      <c r="M145" s="27">
        <v>2.3560000000000001E-2</v>
      </c>
      <c r="N145" s="27">
        <v>2.0320000000000001E-2</v>
      </c>
      <c r="P145" s="27">
        <v>100.7497</v>
      </c>
      <c r="Q145" s="27">
        <v>8229</v>
      </c>
      <c r="R145" s="27">
        <v>25810</v>
      </c>
      <c r="S145" s="27">
        <v>-85</v>
      </c>
      <c r="T145" s="27">
        <v>142</v>
      </c>
      <c r="U145" s="48">
        <v>39728.274375000001</v>
      </c>
    </row>
    <row r="146" spans="1:21" x14ac:dyDescent="0.2">
      <c r="A146" s="27" t="s">
        <v>200</v>
      </c>
      <c r="B146" s="28" t="s">
        <v>199</v>
      </c>
      <c r="C146" s="27">
        <v>101.3004</v>
      </c>
      <c r="D146" s="27">
        <v>57.465580000000003</v>
      </c>
      <c r="E146" s="27">
        <v>0.4451</v>
      </c>
      <c r="F146" s="27">
        <v>1.49675</v>
      </c>
      <c r="G146" s="27">
        <v>0.64165000000000005</v>
      </c>
      <c r="H146" s="27">
        <v>1.9675199999999999</v>
      </c>
      <c r="I146" s="27">
        <v>8.4640000000000007E-2</v>
      </c>
      <c r="J146" s="27">
        <v>36.196060000000003</v>
      </c>
      <c r="K146" s="27">
        <v>6.6869999999999999E-2</v>
      </c>
      <c r="L146" s="27">
        <v>2.88293</v>
      </c>
      <c r="M146" s="27">
        <v>3.3939999999999998E-2</v>
      </c>
      <c r="N146" s="27">
        <v>1.934E-2</v>
      </c>
      <c r="P146" s="27">
        <v>101.3004</v>
      </c>
      <c r="Q146" s="27">
        <v>8223.7000000000007</v>
      </c>
      <c r="R146" s="27">
        <v>25808.7</v>
      </c>
      <c r="S146" s="27">
        <v>-85</v>
      </c>
      <c r="T146" s="27">
        <v>143</v>
      </c>
      <c r="U146" s="48">
        <v>39728.277557870373</v>
      </c>
    </row>
    <row r="147" spans="1:21" x14ac:dyDescent="0.2">
      <c r="A147" s="27" t="s">
        <v>201</v>
      </c>
      <c r="B147" s="28" t="s">
        <v>199</v>
      </c>
      <c r="C147" s="27">
        <v>101.691</v>
      </c>
      <c r="D147" s="27">
        <v>54.2072</v>
      </c>
      <c r="E147" s="27">
        <v>1.39768</v>
      </c>
      <c r="F147" s="27">
        <v>3.0439799999999999</v>
      </c>
      <c r="G147" s="27">
        <v>0.58350999999999997</v>
      </c>
      <c r="H147" s="27">
        <v>1.1911799999999999</v>
      </c>
      <c r="I147" s="27">
        <v>6.5240000000000006E-2</v>
      </c>
      <c r="J147" s="27">
        <v>23.885110000000001</v>
      </c>
      <c r="K147" s="27">
        <v>3.7379999999999997E-2</v>
      </c>
      <c r="L147" s="27">
        <v>17.248270000000002</v>
      </c>
      <c r="M147" s="27">
        <v>2.2100000000000002E-2</v>
      </c>
      <c r="N147" s="27">
        <v>9.3600000000000003E-3</v>
      </c>
      <c r="P147" s="27">
        <v>101.691</v>
      </c>
      <c r="Q147" s="27">
        <v>8218.2999999999993</v>
      </c>
      <c r="R147" s="27">
        <v>25807.3</v>
      </c>
      <c r="S147" s="27">
        <v>-85</v>
      </c>
      <c r="T147" s="27">
        <v>144</v>
      </c>
      <c r="U147" s="48">
        <v>39728.28056712963</v>
      </c>
    </row>
    <row r="148" spans="1:21" x14ac:dyDescent="0.2">
      <c r="A148" s="27" t="s">
        <v>202</v>
      </c>
      <c r="B148" s="28" t="s">
        <v>199</v>
      </c>
      <c r="C148" s="27">
        <v>101.22069999999999</v>
      </c>
      <c r="D148" s="27">
        <v>58.301279999999998</v>
      </c>
      <c r="E148" s="27">
        <v>0.41003000000000001</v>
      </c>
      <c r="F148" s="27">
        <v>1.16499</v>
      </c>
      <c r="G148" s="27">
        <v>0.65442</v>
      </c>
      <c r="H148" s="27">
        <v>1.67221</v>
      </c>
      <c r="I148" s="27">
        <v>0.10883</v>
      </c>
      <c r="J148" s="27">
        <v>36.546349999999997</v>
      </c>
      <c r="K148" s="27">
        <v>2.8469999999999999E-2</v>
      </c>
      <c r="L148" s="27">
        <v>2.3185099999999998</v>
      </c>
      <c r="M148" s="27">
        <v>1.1310000000000001E-2</v>
      </c>
      <c r="N148" s="27">
        <v>4.3600000000000002E-3</v>
      </c>
      <c r="P148" s="27">
        <v>101.22069999999999</v>
      </c>
      <c r="Q148" s="27">
        <v>8213</v>
      </c>
      <c r="R148" s="27">
        <v>25806</v>
      </c>
      <c r="S148" s="27">
        <v>-85</v>
      </c>
      <c r="T148" s="27">
        <v>145</v>
      </c>
      <c r="U148" s="48">
        <v>39728.283564814818</v>
      </c>
    </row>
    <row r="149" spans="1:21" x14ac:dyDescent="0.2">
      <c r="A149" s="27" t="s">
        <v>203</v>
      </c>
      <c r="B149" s="28" t="s">
        <v>204</v>
      </c>
      <c r="C149" s="27">
        <v>101.3745</v>
      </c>
      <c r="D149" s="27">
        <v>42.850050000000003</v>
      </c>
      <c r="E149" s="27">
        <v>5.0430000000000003E-2</v>
      </c>
      <c r="F149" s="27">
        <v>0</v>
      </c>
      <c r="G149" s="27">
        <v>3.687E-2</v>
      </c>
      <c r="H149" s="27">
        <v>3.0197500000000002</v>
      </c>
      <c r="I149" s="27">
        <v>0.10525</v>
      </c>
      <c r="J149" s="27">
        <v>55.029040000000002</v>
      </c>
      <c r="K149" s="27">
        <v>1.567E-2</v>
      </c>
      <c r="L149" s="27">
        <v>0.25208000000000003</v>
      </c>
      <c r="M149" s="27">
        <v>9.2899999999999996E-3</v>
      </c>
      <c r="N149" s="27">
        <v>6.0200000000000002E-3</v>
      </c>
      <c r="P149" s="27">
        <v>101.3745</v>
      </c>
      <c r="Q149" s="27">
        <v>8330</v>
      </c>
      <c r="R149" s="27">
        <v>25851</v>
      </c>
      <c r="S149" s="27">
        <v>-85</v>
      </c>
      <c r="T149" s="27">
        <v>146</v>
      </c>
      <c r="U149" s="48">
        <v>39728.286643518521</v>
      </c>
    </row>
    <row r="150" spans="1:21" x14ac:dyDescent="0.2">
      <c r="A150" s="27" t="s">
        <v>205</v>
      </c>
      <c r="B150" s="28" t="s">
        <v>204</v>
      </c>
      <c r="C150" s="27">
        <v>101.0394</v>
      </c>
      <c r="D150" s="27">
        <v>42.693640000000002</v>
      </c>
      <c r="E150" s="27">
        <v>4.8219999999999999E-2</v>
      </c>
      <c r="F150" s="27">
        <v>5.3800000000000002E-3</v>
      </c>
      <c r="G150" s="27">
        <v>5.4019999999999999E-2</v>
      </c>
      <c r="H150" s="27">
        <v>3.4457599999999999</v>
      </c>
      <c r="I150" s="27">
        <v>0.1173</v>
      </c>
      <c r="J150" s="27">
        <v>54.40354</v>
      </c>
      <c r="K150" s="27">
        <v>4.1259999999999998E-2</v>
      </c>
      <c r="L150" s="27">
        <v>0.20679</v>
      </c>
      <c r="M150" s="27">
        <v>1.357E-2</v>
      </c>
      <c r="N150" s="27">
        <v>9.8700000000000003E-3</v>
      </c>
      <c r="P150" s="27">
        <v>101.0394</v>
      </c>
      <c r="Q150" s="27">
        <v>8325.7000000000007</v>
      </c>
      <c r="R150" s="27">
        <v>25850.7</v>
      </c>
      <c r="S150" s="27">
        <v>-85</v>
      </c>
      <c r="T150" s="27">
        <v>147</v>
      </c>
      <c r="U150" s="48">
        <v>39728.289849537039</v>
      </c>
    </row>
    <row r="151" spans="1:21" x14ac:dyDescent="0.2">
      <c r="A151" s="27" t="s">
        <v>206</v>
      </c>
      <c r="B151" s="28" t="s">
        <v>204</v>
      </c>
      <c r="C151" s="27">
        <v>101.45699999999999</v>
      </c>
      <c r="D151" s="27">
        <v>42.673900000000003</v>
      </c>
      <c r="E151" s="27">
        <v>8.0759999999999998E-2</v>
      </c>
      <c r="F151" s="27">
        <v>5.0200000000000002E-3</v>
      </c>
      <c r="G151" s="27">
        <v>4.3659999999999997E-2</v>
      </c>
      <c r="H151" s="27">
        <v>4.0294600000000003</v>
      </c>
      <c r="I151" s="27">
        <v>8.3169999999999994E-2</v>
      </c>
      <c r="J151" s="27">
        <v>54.278109999999998</v>
      </c>
      <c r="K151" s="27">
        <v>3.1309999999999998E-2</v>
      </c>
      <c r="L151" s="27">
        <v>0.20854</v>
      </c>
      <c r="M151" s="27">
        <v>2.3089999999999999E-2</v>
      </c>
      <c r="N151" s="27">
        <v>0</v>
      </c>
      <c r="P151" s="27">
        <v>101.45699999999999</v>
      </c>
      <c r="Q151" s="27">
        <v>8321.2999999999993</v>
      </c>
      <c r="R151" s="27">
        <v>25850.3</v>
      </c>
      <c r="S151" s="27">
        <v>-85</v>
      </c>
      <c r="T151" s="27">
        <v>148</v>
      </c>
      <c r="U151" s="48">
        <v>39728.292858796296</v>
      </c>
    </row>
    <row r="152" spans="1:21" x14ac:dyDescent="0.2">
      <c r="A152" s="27" t="s">
        <v>207</v>
      </c>
      <c r="B152" s="28" t="s">
        <v>204</v>
      </c>
      <c r="C152" s="27">
        <v>100.94670000000001</v>
      </c>
      <c r="D152" s="27">
        <v>42.472969999999997</v>
      </c>
      <c r="E152" s="27">
        <v>7.1249999999999994E-2</v>
      </c>
      <c r="F152" s="27">
        <v>9.7999999999999997E-3</v>
      </c>
      <c r="G152" s="27">
        <v>4.369E-2</v>
      </c>
      <c r="H152" s="27">
        <v>4.7780199999999997</v>
      </c>
      <c r="I152" s="27">
        <v>0.13372999999999999</v>
      </c>
      <c r="J152" s="27">
        <v>53.167230000000004</v>
      </c>
      <c r="K152" s="27">
        <v>4.4639999999999999E-2</v>
      </c>
      <c r="L152" s="27">
        <v>0.21310000000000001</v>
      </c>
      <c r="M152" s="27">
        <v>1.1270000000000001E-2</v>
      </c>
      <c r="N152" s="27">
        <v>9.6000000000000002E-4</v>
      </c>
      <c r="P152" s="27">
        <v>100.94670000000001</v>
      </c>
      <c r="Q152" s="27">
        <v>8317</v>
      </c>
      <c r="R152" s="27">
        <v>25850</v>
      </c>
      <c r="S152" s="27">
        <v>-85</v>
      </c>
      <c r="T152" s="27">
        <v>149</v>
      </c>
      <c r="U152" s="48">
        <v>39728.29587962963</v>
      </c>
    </row>
    <row r="153" spans="1:21" x14ac:dyDescent="0.2">
      <c r="A153" s="27" t="s">
        <v>208</v>
      </c>
      <c r="B153" s="28" t="s">
        <v>209</v>
      </c>
      <c r="C153" s="27">
        <v>101.0487</v>
      </c>
      <c r="D153" s="27">
        <v>54.345700000000001</v>
      </c>
      <c r="E153" s="27">
        <v>1.4729300000000001</v>
      </c>
      <c r="F153" s="27">
        <v>3.02955</v>
      </c>
      <c r="G153" s="27">
        <v>0.60416000000000003</v>
      </c>
      <c r="H153" s="27">
        <v>0.78013999999999994</v>
      </c>
      <c r="I153" s="27">
        <v>9.1340000000000005E-2</v>
      </c>
      <c r="J153" s="27">
        <v>23.061399999999999</v>
      </c>
      <c r="K153" s="27">
        <v>3.4199999999999999E-3</v>
      </c>
      <c r="L153" s="27">
        <v>17.640730000000001</v>
      </c>
      <c r="M153" s="27">
        <v>1.325E-2</v>
      </c>
      <c r="N153" s="27">
        <v>6.0699999999999999E-3</v>
      </c>
      <c r="P153" s="27">
        <v>101.0487</v>
      </c>
      <c r="Q153" s="27">
        <v>8223</v>
      </c>
      <c r="R153" s="27">
        <v>25813</v>
      </c>
      <c r="S153" s="27">
        <v>-85</v>
      </c>
      <c r="T153" s="27">
        <v>150</v>
      </c>
      <c r="U153" s="48">
        <v>39728.29892361111</v>
      </c>
    </row>
    <row r="154" spans="1:21" x14ac:dyDescent="0.2">
      <c r="A154" s="27" t="s">
        <v>210</v>
      </c>
      <c r="B154" s="28" t="s">
        <v>209</v>
      </c>
      <c r="C154" s="27">
        <v>101.3182</v>
      </c>
      <c r="D154" s="27">
        <v>53.66798</v>
      </c>
      <c r="E154" s="27">
        <v>1.4897199999999999</v>
      </c>
      <c r="F154" s="27">
        <v>3.2990900000000001</v>
      </c>
      <c r="G154" s="27">
        <v>0.62244999999999995</v>
      </c>
      <c r="H154" s="27">
        <v>1.7420500000000001</v>
      </c>
      <c r="I154" s="27">
        <v>0.10557999999999999</v>
      </c>
      <c r="J154" s="27">
        <v>22.474799999999998</v>
      </c>
      <c r="K154" s="27">
        <v>5.8889999999999998E-2</v>
      </c>
      <c r="L154" s="27">
        <v>17.841000000000001</v>
      </c>
      <c r="M154" s="27">
        <v>1.6639999999999999E-2</v>
      </c>
      <c r="N154" s="27">
        <v>0</v>
      </c>
      <c r="P154" s="27">
        <v>101.3182</v>
      </c>
      <c r="Q154" s="27">
        <v>8218</v>
      </c>
      <c r="R154" s="27">
        <v>25813</v>
      </c>
      <c r="S154" s="27">
        <v>-85</v>
      </c>
      <c r="T154" s="27">
        <v>151</v>
      </c>
      <c r="U154" s="48">
        <v>39728.302152777775</v>
      </c>
    </row>
    <row r="155" spans="1:21" x14ac:dyDescent="0.2">
      <c r="A155" s="27" t="s">
        <v>211</v>
      </c>
      <c r="B155" s="28" t="s">
        <v>209</v>
      </c>
      <c r="C155" s="27">
        <v>100.63760000000001</v>
      </c>
      <c r="D155" s="27">
        <v>53.07629</v>
      </c>
      <c r="E155" s="27">
        <v>1.61046</v>
      </c>
      <c r="F155" s="27">
        <v>3.3347899999999999</v>
      </c>
      <c r="G155" s="27">
        <v>0.61938000000000004</v>
      </c>
      <c r="H155" s="27">
        <v>2.34015</v>
      </c>
      <c r="I155" s="27">
        <v>8.763E-2</v>
      </c>
      <c r="J155" s="27">
        <v>22.29278</v>
      </c>
      <c r="K155" s="27">
        <v>4.292E-2</v>
      </c>
      <c r="L155" s="27">
        <v>17.207789999999999</v>
      </c>
      <c r="M155" s="27">
        <v>2.5409999999999999E-2</v>
      </c>
      <c r="N155" s="27">
        <v>0</v>
      </c>
      <c r="P155" s="27">
        <v>100.63760000000001</v>
      </c>
      <c r="Q155" s="27">
        <v>8213</v>
      </c>
      <c r="R155" s="27">
        <v>25813</v>
      </c>
      <c r="S155" s="27">
        <v>-85</v>
      </c>
      <c r="T155" s="27">
        <v>152</v>
      </c>
      <c r="U155" s="48">
        <v>39728.305162037039</v>
      </c>
    </row>
    <row r="156" spans="1:21" x14ac:dyDescent="0.2">
      <c r="A156" s="27" t="s">
        <v>212</v>
      </c>
      <c r="B156" s="28" t="s">
        <v>209</v>
      </c>
      <c r="C156" s="27">
        <v>101.1199</v>
      </c>
      <c r="D156" s="27">
        <v>57.290939999999999</v>
      </c>
      <c r="E156" s="27">
        <v>0.87161</v>
      </c>
      <c r="F156" s="27">
        <v>2.0786500000000001</v>
      </c>
      <c r="G156" s="27">
        <v>0.82091999999999998</v>
      </c>
      <c r="H156" s="27">
        <v>1.1756899999999999</v>
      </c>
      <c r="I156" s="27">
        <v>0.14538000000000001</v>
      </c>
      <c r="J156" s="27">
        <v>32.046840000000003</v>
      </c>
      <c r="K156" s="27">
        <v>5.8560000000000001E-2</v>
      </c>
      <c r="L156" s="27">
        <v>6.62643</v>
      </c>
      <c r="M156" s="27">
        <v>2.7200000000000002E-3</v>
      </c>
      <c r="N156" s="27">
        <v>2.15E-3</v>
      </c>
      <c r="P156" s="27">
        <v>101.1199</v>
      </c>
      <c r="Q156" s="27">
        <v>8208</v>
      </c>
      <c r="R156" s="27">
        <v>25813</v>
      </c>
      <c r="S156" s="27">
        <v>-85</v>
      </c>
      <c r="T156" s="27">
        <v>153</v>
      </c>
      <c r="U156" s="48">
        <v>39728.308182870373</v>
      </c>
    </row>
    <row r="157" spans="1:21" x14ac:dyDescent="0.2">
      <c r="A157" s="27" t="s">
        <v>213</v>
      </c>
      <c r="B157" s="28" t="s">
        <v>209</v>
      </c>
      <c r="C157" s="27">
        <v>101.27970000000001</v>
      </c>
      <c r="D157" s="27">
        <v>55.834110000000003</v>
      </c>
      <c r="E157" s="27">
        <v>1.0859399999999999</v>
      </c>
      <c r="F157" s="27">
        <v>2.2749299999999999</v>
      </c>
      <c r="G157" s="27">
        <v>1.5683199999999999</v>
      </c>
      <c r="H157" s="27">
        <v>1.9381900000000001</v>
      </c>
      <c r="I157" s="27">
        <v>0.14176</v>
      </c>
      <c r="J157" s="27">
        <v>31.604340000000001</v>
      </c>
      <c r="K157" s="27">
        <v>1.6049999999999998E-2</v>
      </c>
      <c r="L157" s="27">
        <v>6.8032700000000004</v>
      </c>
      <c r="M157" s="27">
        <v>1.2829999999999999E-2</v>
      </c>
      <c r="N157" s="27">
        <v>0</v>
      </c>
      <c r="P157" s="27">
        <v>101.27970000000001</v>
      </c>
      <c r="Q157" s="27">
        <v>8203</v>
      </c>
      <c r="R157" s="27">
        <v>25813</v>
      </c>
      <c r="S157" s="27">
        <v>-85</v>
      </c>
      <c r="T157" s="27">
        <v>154</v>
      </c>
      <c r="U157" s="48">
        <v>39728.311168981483</v>
      </c>
    </row>
    <row r="158" spans="1:21" x14ac:dyDescent="0.2">
      <c r="A158" s="27" t="s">
        <v>214</v>
      </c>
      <c r="B158" s="28" t="s">
        <v>215</v>
      </c>
      <c r="C158" s="27">
        <v>101.0248</v>
      </c>
      <c r="D158" s="27">
        <v>42.576970000000003</v>
      </c>
      <c r="E158" s="27">
        <v>3.1329999999999997E-2</v>
      </c>
      <c r="F158" s="27">
        <v>8.4899999999999993E-3</v>
      </c>
      <c r="G158" s="27">
        <v>5.4280000000000002E-2</v>
      </c>
      <c r="H158" s="27">
        <v>3.71767</v>
      </c>
      <c r="I158" s="27">
        <v>0.10581</v>
      </c>
      <c r="J158" s="27">
        <v>54.248069999999998</v>
      </c>
      <c r="K158" s="27">
        <v>4.5019999999999998E-2</v>
      </c>
      <c r="L158" s="27">
        <v>0.21615000000000001</v>
      </c>
      <c r="M158" s="27">
        <v>1.644E-2</v>
      </c>
      <c r="N158" s="27">
        <v>4.5599999999999998E-3</v>
      </c>
      <c r="P158" s="27">
        <v>101.0248</v>
      </c>
      <c r="Q158" s="27">
        <v>8410</v>
      </c>
      <c r="R158" s="27">
        <v>26307</v>
      </c>
      <c r="S158" s="27">
        <v>-85</v>
      </c>
      <c r="T158" s="27">
        <v>155</v>
      </c>
      <c r="U158" s="48">
        <v>39728.31422453704</v>
      </c>
    </row>
    <row r="159" spans="1:21" x14ac:dyDescent="0.2">
      <c r="A159" s="27" t="s">
        <v>216</v>
      </c>
      <c r="B159" s="28" t="s">
        <v>215</v>
      </c>
      <c r="C159" s="27">
        <v>100.2925</v>
      </c>
      <c r="D159" s="27">
        <v>42.660699999999999</v>
      </c>
      <c r="E159" s="27">
        <v>4.8649999999999999E-2</v>
      </c>
      <c r="F159" s="27">
        <v>7.7999999999999996E-3</v>
      </c>
      <c r="G159" s="27">
        <v>6.4740000000000006E-2</v>
      </c>
      <c r="H159" s="27">
        <v>3.1965599999999998</v>
      </c>
      <c r="I159" s="27">
        <v>0.10254000000000001</v>
      </c>
      <c r="J159" s="27">
        <v>53.965029999999999</v>
      </c>
      <c r="K159" s="27">
        <v>2.214E-2</v>
      </c>
      <c r="L159" s="27">
        <v>0.21739</v>
      </c>
      <c r="M159" s="27">
        <v>6.6600000000000001E-3</v>
      </c>
      <c r="N159" s="27">
        <v>2.4000000000000001E-4</v>
      </c>
      <c r="P159" s="27">
        <v>100.2925</v>
      </c>
      <c r="Q159" s="27">
        <v>8415.5</v>
      </c>
      <c r="R159" s="27">
        <v>26307</v>
      </c>
      <c r="S159" s="27">
        <v>-85</v>
      </c>
      <c r="T159" s="27">
        <v>156</v>
      </c>
      <c r="U159" s="48">
        <v>39728.317407407405</v>
      </c>
    </row>
    <row r="160" spans="1:21" x14ac:dyDescent="0.2">
      <c r="A160" s="27" t="s">
        <v>217</v>
      </c>
      <c r="B160" s="28" t="s">
        <v>215</v>
      </c>
      <c r="C160" s="27">
        <v>100.56529999999999</v>
      </c>
      <c r="D160" s="27">
        <v>42.859180000000002</v>
      </c>
      <c r="E160" s="27">
        <v>5.7290000000000001E-2</v>
      </c>
      <c r="F160" s="27">
        <v>1.2540000000000001E-2</v>
      </c>
      <c r="G160" s="27">
        <v>4.8619999999999997E-2</v>
      </c>
      <c r="H160" s="27">
        <v>3.16873</v>
      </c>
      <c r="I160" s="27">
        <v>0.10019</v>
      </c>
      <c r="J160" s="27">
        <v>54.055860000000003</v>
      </c>
      <c r="K160" s="27">
        <v>2.8639999999999999E-2</v>
      </c>
      <c r="L160" s="27">
        <v>0.22542999999999999</v>
      </c>
      <c r="M160" s="27">
        <v>1.7000000000000001E-4</v>
      </c>
      <c r="N160" s="27">
        <v>8.6599999999999993E-3</v>
      </c>
      <c r="P160" s="27">
        <v>100.56529999999999</v>
      </c>
      <c r="Q160" s="27">
        <v>8421</v>
      </c>
      <c r="R160" s="27">
        <v>26307</v>
      </c>
      <c r="S160" s="27">
        <v>-85</v>
      </c>
      <c r="T160" s="27">
        <v>157</v>
      </c>
      <c r="U160" s="48">
        <v>39728.320416666669</v>
      </c>
    </row>
    <row r="161" spans="1:21" x14ac:dyDescent="0.2">
      <c r="A161" s="27" t="s">
        <v>218</v>
      </c>
      <c r="B161" s="28" t="s">
        <v>215</v>
      </c>
      <c r="C161" s="27">
        <v>101.08929999999999</v>
      </c>
      <c r="D161" s="27">
        <v>42.873890000000003</v>
      </c>
      <c r="E161" s="27">
        <v>6.1830000000000003E-2</v>
      </c>
      <c r="F161" s="27">
        <v>0</v>
      </c>
      <c r="G161" s="27">
        <v>3.9669999999999997E-2</v>
      </c>
      <c r="H161" s="27">
        <v>3.2025299999999999</v>
      </c>
      <c r="I161" s="27">
        <v>9.5500000000000002E-2</v>
      </c>
      <c r="J161" s="27">
        <v>54.560040000000001</v>
      </c>
      <c r="K161" s="27">
        <v>4.7350000000000003E-2</v>
      </c>
      <c r="L161" s="27">
        <v>0.20849999999999999</v>
      </c>
      <c r="M161" s="27">
        <v>0</v>
      </c>
      <c r="N161" s="27">
        <v>0</v>
      </c>
      <c r="P161" s="27">
        <v>101.08929999999999</v>
      </c>
      <c r="Q161" s="27">
        <v>8426.5</v>
      </c>
      <c r="R161" s="27">
        <v>26307</v>
      </c>
      <c r="S161" s="27">
        <v>-85</v>
      </c>
      <c r="T161" s="27">
        <v>158</v>
      </c>
      <c r="U161" s="48">
        <v>39728.323449074072</v>
      </c>
    </row>
    <row r="162" spans="1:21" x14ac:dyDescent="0.2">
      <c r="A162" s="27" t="s">
        <v>219</v>
      </c>
      <c r="B162" s="28" t="s">
        <v>215</v>
      </c>
      <c r="C162" s="27">
        <v>100.8704</v>
      </c>
      <c r="D162" s="27">
        <v>43.00967</v>
      </c>
      <c r="E162" s="27">
        <v>2.2030000000000001E-2</v>
      </c>
      <c r="F162" s="27">
        <v>3.9699999999999999E-2</v>
      </c>
      <c r="G162" s="27">
        <v>4.061E-2</v>
      </c>
      <c r="H162" s="27">
        <v>3.66411</v>
      </c>
      <c r="I162" s="27">
        <v>8.6019999999999999E-2</v>
      </c>
      <c r="J162" s="27">
        <v>53.790489999999998</v>
      </c>
      <c r="K162" s="27">
        <v>1.6029999999999999E-2</v>
      </c>
      <c r="L162" s="27">
        <v>0.19453000000000001</v>
      </c>
      <c r="M162" s="27">
        <v>7.26E-3</v>
      </c>
      <c r="N162" s="27">
        <v>0</v>
      </c>
      <c r="P162" s="27">
        <v>100.8704</v>
      </c>
      <c r="Q162" s="27">
        <v>8432</v>
      </c>
      <c r="R162" s="27">
        <v>26307</v>
      </c>
      <c r="S162" s="27">
        <v>-85</v>
      </c>
      <c r="T162" s="27">
        <v>159</v>
      </c>
      <c r="U162" s="48">
        <v>39728.326458333337</v>
      </c>
    </row>
    <row r="163" spans="1:21" x14ac:dyDescent="0.2">
      <c r="A163" s="27" t="s">
        <v>220</v>
      </c>
      <c r="B163" s="28" t="s">
        <v>221</v>
      </c>
      <c r="C163" s="27">
        <v>102.0638</v>
      </c>
      <c r="D163" s="27">
        <v>43.960090000000001</v>
      </c>
      <c r="E163" s="27">
        <v>2.6530000000000001E-2</v>
      </c>
      <c r="F163" s="27">
        <v>31.68533</v>
      </c>
      <c r="G163" s="27">
        <v>4.5909999999999999E-2</v>
      </c>
      <c r="H163" s="27">
        <v>2.17076</v>
      </c>
      <c r="I163" s="27">
        <v>1.6480000000000002E-2</v>
      </c>
      <c r="J163" s="27">
        <v>8.95303</v>
      </c>
      <c r="K163" s="27">
        <v>0.39734000000000003</v>
      </c>
      <c r="L163" s="27">
        <v>13.71091</v>
      </c>
      <c r="M163" s="27">
        <v>1.0960000000000001</v>
      </c>
      <c r="N163" s="27">
        <v>1.4E-3</v>
      </c>
      <c r="P163" s="27">
        <v>102.0638</v>
      </c>
      <c r="Q163" s="27">
        <v>8440</v>
      </c>
      <c r="R163" s="27">
        <v>26307</v>
      </c>
      <c r="S163" s="27">
        <v>-85</v>
      </c>
      <c r="T163" s="27">
        <v>160</v>
      </c>
      <c r="U163" s="48">
        <v>39728.329513888886</v>
      </c>
    </row>
    <row r="164" spans="1:21" x14ac:dyDescent="0.2">
      <c r="A164" s="27" t="s">
        <v>222</v>
      </c>
      <c r="B164" s="28" t="s">
        <v>221</v>
      </c>
      <c r="C164" s="27">
        <v>100.19450000000001</v>
      </c>
      <c r="D164" s="27">
        <v>45.93327</v>
      </c>
      <c r="E164" s="27">
        <v>3.177E-2</v>
      </c>
      <c r="F164" s="27">
        <v>33.641289999999998</v>
      </c>
      <c r="G164" s="27">
        <v>2.2530000000000001E-2</v>
      </c>
      <c r="H164" s="27">
        <v>0.46192</v>
      </c>
      <c r="I164" s="27">
        <v>0</v>
      </c>
      <c r="J164" s="27">
        <v>0.56223999999999996</v>
      </c>
      <c r="K164" s="27">
        <v>0</v>
      </c>
      <c r="L164" s="27">
        <v>18.175689999999999</v>
      </c>
      <c r="M164" s="27">
        <v>1.3657600000000001</v>
      </c>
      <c r="N164" s="27">
        <v>1.0000000000000001E-5</v>
      </c>
      <c r="P164" s="27">
        <v>100.19450000000001</v>
      </c>
      <c r="Q164" s="27">
        <v>8439.7000000000007</v>
      </c>
      <c r="R164" s="27">
        <v>26301.7</v>
      </c>
      <c r="S164" s="27">
        <v>-85</v>
      </c>
      <c r="T164" s="27">
        <v>161</v>
      </c>
      <c r="U164" s="48">
        <v>39728.332696759258</v>
      </c>
    </row>
    <row r="165" spans="1:21" x14ac:dyDescent="0.2">
      <c r="A165" s="27" t="s">
        <v>223</v>
      </c>
      <c r="B165" s="28" t="s">
        <v>221</v>
      </c>
      <c r="C165" s="27">
        <v>100.25279999999999</v>
      </c>
      <c r="D165" s="27">
        <v>45.906280000000002</v>
      </c>
      <c r="E165" s="27">
        <v>3.5279999999999999E-2</v>
      </c>
      <c r="F165" s="27">
        <v>33.894739999999999</v>
      </c>
      <c r="G165" s="27">
        <v>9.5899999999999996E-3</v>
      </c>
      <c r="H165" s="27">
        <v>0.45852999999999999</v>
      </c>
      <c r="I165" s="27">
        <v>0</v>
      </c>
      <c r="J165" s="27">
        <v>0.53788000000000002</v>
      </c>
      <c r="K165" s="27">
        <v>2.2679999999999999E-2</v>
      </c>
      <c r="L165" s="27">
        <v>18.242830000000001</v>
      </c>
      <c r="M165" s="27">
        <v>1.14503</v>
      </c>
      <c r="N165" s="27">
        <v>0</v>
      </c>
      <c r="P165" s="27">
        <v>100.25279999999999</v>
      </c>
      <c r="Q165" s="27">
        <v>8439.2999999999993</v>
      </c>
      <c r="R165" s="27">
        <v>26296.3</v>
      </c>
      <c r="S165" s="27">
        <v>-85</v>
      </c>
      <c r="T165" s="27">
        <v>162</v>
      </c>
      <c r="U165" s="48">
        <v>39728.335717592592</v>
      </c>
    </row>
    <row r="166" spans="1:21" x14ac:dyDescent="0.2">
      <c r="A166" s="27" t="s">
        <v>224</v>
      </c>
      <c r="B166" s="28" t="s">
        <v>221</v>
      </c>
      <c r="C166" s="27">
        <v>100.1858</v>
      </c>
      <c r="D166" s="27">
        <v>44.663939999999997</v>
      </c>
      <c r="E166" s="27">
        <v>2.46E-2</v>
      </c>
      <c r="F166" s="27">
        <v>34.630000000000003</v>
      </c>
      <c r="G166" s="27">
        <v>1.372E-2</v>
      </c>
      <c r="H166" s="27">
        <v>0.41032000000000002</v>
      </c>
      <c r="I166" s="27">
        <v>0</v>
      </c>
      <c r="J166" s="27">
        <v>0.49452000000000002</v>
      </c>
      <c r="K166" s="27">
        <v>3.4759999999999999E-2</v>
      </c>
      <c r="L166" s="27">
        <v>19.1876</v>
      </c>
      <c r="M166" s="27">
        <v>0.71872999999999998</v>
      </c>
      <c r="N166" s="27">
        <v>7.6499999999999997E-3</v>
      </c>
      <c r="P166" s="27">
        <v>100.1858</v>
      </c>
      <c r="Q166" s="27">
        <v>8439</v>
      </c>
      <c r="R166" s="27">
        <v>26291</v>
      </c>
      <c r="S166" s="27">
        <v>-85</v>
      </c>
      <c r="T166" s="27">
        <v>163</v>
      </c>
      <c r="U166" s="48">
        <v>39728.33871527778</v>
      </c>
    </row>
    <row r="167" spans="1:21" x14ac:dyDescent="0.2">
      <c r="A167" s="27" t="s">
        <v>225</v>
      </c>
      <c r="B167" s="28" t="s">
        <v>221</v>
      </c>
      <c r="C167" s="27">
        <v>100.2899</v>
      </c>
      <c r="D167" s="27">
        <v>44.816670000000002</v>
      </c>
      <c r="E167" s="27">
        <v>1.537E-2</v>
      </c>
      <c r="F167" s="27">
        <v>34.787399999999998</v>
      </c>
      <c r="G167" s="27">
        <v>2.3390000000000001E-2</v>
      </c>
      <c r="H167" s="27">
        <v>0.39355000000000001</v>
      </c>
      <c r="I167" s="27">
        <v>6.0000000000000001E-3</v>
      </c>
      <c r="J167" s="27">
        <v>0.41969000000000001</v>
      </c>
      <c r="K167" s="27">
        <v>0</v>
      </c>
      <c r="L167" s="27">
        <v>19.02814</v>
      </c>
      <c r="M167" s="27">
        <v>0.79161999999999999</v>
      </c>
      <c r="N167" s="27">
        <v>8.1200000000000005E-3</v>
      </c>
      <c r="P167" s="27">
        <v>100.2899</v>
      </c>
      <c r="Q167" s="27">
        <v>8438.7000000000007</v>
      </c>
      <c r="R167" s="27">
        <v>26285.7</v>
      </c>
      <c r="S167" s="27">
        <v>-85</v>
      </c>
      <c r="T167" s="27">
        <v>164</v>
      </c>
      <c r="U167" s="48">
        <v>39728.341747685183</v>
      </c>
    </row>
    <row r="168" spans="1:21" x14ac:dyDescent="0.2">
      <c r="A168" s="27" t="s">
        <v>226</v>
      </c>
      <c r="B168" s="28" t="s">
        <v>221</v>
      </c>
      <c r="C168" s="27">
        <v>100.38979999999999</v>
      </c>
      <c r="D168" s="27">
        <v>44.883180000000003</v>
      </c>
      <c r="E168" s="27">
        <v>3.211E-2</v>
      </c>
      <c r="F168" s="27">
        <v>34.736640000000001</v>
      </c>
      <c r="G168" s="27">
        <v>0</v>
      </c>
      <c r="H168" s="27">
        <v>0.39505000000000001</v>
      </c>
      <c r="I168" s="27">
        <v>3.1530000000000002E-2</v>
      </c>
      <c r="J168" s="27">
        <v>0.44684000000000001</v>
      </c>
      <c r="K168" s="27">
        <v>1.474E-2</v>
      </c>
      <c r="L168" s="27">
        <v>19.058610000000002</v>
      </c>
      <c r="M168" s="27">
        <v>0.78857999999999995</v>
      </c>
      <c r="N168" s="27">
        <v>2.5500000000000002E-3</v>
      </c>
      <c r="P168" s="27">
        <v>100.38979999999999</v>
      </c>
      <c r="Q168" s="27">
        <v>8438.2999999999993</v>
      </c>
      <c r="R168" s="27">
        <v>26280.3</v>
      </c>
      <c r="S168" s="27">
        <v>-85</v>
      </c>
      <c r="T168" s="27">
        <v>165</v>
      </c>
      <c r="U168" s="48">
        <v>39728.344768518517</v>
      </c>
    </row>
    <row r="169" spans="1:21" x14ac:dyDescent="0.2">
      <c r="A169" s="27" t="s">
        <v>227</v>
      </c>
      <c r="B169" s="28" t="s">
        <v>221</v>
      </c>
      <c r="C169" s="27">
        <v>99.633570000000006</v>
      </c>
      <c r="D169" s="27">
        <v>44.645330000000001</v>
      </c>
      <c r="E169" s="27">
        <v>3.8870000000000002E-2</v>
      </c>
      <c r="F169" s="27">
        <v>34.417870000000001</v>
      </c>
      <c r="G169" s="27">
        <v>2.5739999999999999E-2</v>
      </c>
      <c r="H169" s="27">
        <v>0.35494999999999999</v>
      </c>
      <c r="I169" s="27">
        <v>9.7999999999999997E-3</v>
      </c>
      <c r="J169" s="27">
        <v>0.42864000000000002</v>
      </c>
      <c r="K169" s="27">
        <v>1.9279999999999999E-2</v>
      </c>
      <c r="L169" s="27">
        <v>18.90635</v>
      </c>
      <c r="M169" s="27">
        <v>0.77559999999999996</v>
      </c>
      <c r="N169" s="27">
        <v>1.1129999999999999E-2</v>
      </c>
      <c r="P169" s="27">
        <v>99.633570000000006</v>
      </c>
      <c r="Q169" s="27">
        <v>8438</v>
      </c>
      <c r="R169" s="27">
        <v>26275</v>
      </c>
      <c r="S169" s="27">
        <v>-85</v>
      </c>
      <c r="T169" s="27">
        <v>166</v>
      </c>
      <c r="U169" s="48">
        <v>39728.347754629627</v>
      </c>
    </row>
    <row r="170" spans="1:21" x14ac:dyDescent="0.2">
      <c r="A170" s="27" t="s">
        <v>228</v>
      </c>
      <c r="B170" s="28" t="s">
        <v>229</v>
      </c>
      <c r="C170" s="27">
        <v>98.298429999999996</v>
      </c>
      <c r="D170" s="27">
        <v>36.948009999999996</v>
      </c>
      <c r="E170" s="27">
        <v>2.4830000000000001E-2</v>
      </c>
      <c r="F170" s="27">
        <v>2.15977</v>
      </c>
      <c r="G170" s="27">
        <v>0.13106000000000001</v>
      </c>
      <c r="H170" s="27">
        <v>27.948740000000001</v>
      </c>
      <c r="I170" s="27">
        <v>0.19076000000000001</v>
      </c>
      <c r="J170" s="27">
        <v>29.27394</v>
      </c>
      <c r="K170" s="27">
        <v>0.60445000000000004</v>
      </c>
      <c r="L170" s="27">
        <v>0.77763000000000004</v>
      </c>
      <c r="M170" s="27">
        <v>0.16489999999999999</v>
      </c>
      <c r="N170" s="27">
        <v>7.4319999999999997E-2</v>
      </c>
      <c r="P170" s="27">
        <v>98.298429999999996</v>
      </c>
      <c r="Q170" s="27">
        <v>-19288</v>
      </c>
      <c r="R170" s="27">
        <v>-1110</v>
      </c>
      <c r="S170" s="27">
        <v>-96</v>
      </c>
      <c r="T170" s="27">
        <v>167</v>
      </c>
      <c r="U170" s="48">
        <v>39728.350844907407</v>
      </c>
    </row>
    <row r="171" spans="1:21" x14ac:dyDescent="0.2">
      <c r="A171" s="27" t="s">
        <v>230</v>
      </c>
      <c r="B171" s="28" t="s">
        <v>229</v>
      </c>
      <c r="C171" s="27">
        <v>98.716989999999996</v>
      </c>
      <c r="D171" s="27">
        <v>37.032870000000003</v>
      </c>
      <c r="E171" s="27">
        <v>5.9920000000000001E-2</v>
      </c>
      <c r="F171" s="27">
        <v>3.1700000000000001E-3</v>
      </c>
      <c r="G171" s="27">
        <v>4.0770000000000001E-2</v>
      </c>
      <c r="H171" s="27">
        <v>28.659890000000001</v>
      </c>
      <c r="I171" s="27">
        <v>0.22922000000000001</v>
      </c>
      <c r="J171" s="27">
        <v>32.061279999999996</v>
      </c>
      <c r="K171" s="27">
        <v>0.59974000000000005</v>
      </c>
      <c r="L171" s="27">
        <v>1.115E-2</v>
      </c>
      <c r="M171" s="27">
        <v>1.8970000000000001E-2</v>
      </c>
      <c r="N171" s="27">
        <v>0</v>
      </c>
      <c r="P171" s="27">
        <v>98.716989999999996</v>
      </c>
      <c r="Q171" s="27">
        <v>-19278</v>
      </c>
      <c r="R171" s="27">
        <v>-1122.8</v>
      </c>
      <c r="S171" s="27">
        <v>-96</v>
      </c>
      <c r="T171" s="27">
        <v>168</v>
      </c>
      <c r="U171" s="48">
        <v>39728.354062500002</v>
      </c>
    </row>
    <row r="172" spans="1:21" x14ac:dyDescent="0.2">
      <c r="A172" s="27" t="s">
        <v>231</v>
      </c>
      <c r="B172" s="28" t="s">
        <v>229</v>
      </c>
      <c r="C172" s="27">
        <v>98.650670000000005</v>
      </c>
      <c r="D172" s="27">
        <v>37.121139999999997</v>
      </c>
      <c r="E172" s="27">
        <v>1.162E-2</v>
      </c>
      <c r="F172" s="27">
        <v>0</v>
      </c>
      <c r="G172" s="27">
        <v>0</v>
      </c>
      <c r="H172" s="27">
        <v>28.48415</v>
      </c>
      <c r="I172" s="27">
        <v>0.23413999999999999</v>
      </c>
      <c r="J172" s="27">
        <v>32.158149999999999</v>
      </c>
      <c r="K172" s="27">
        <v>0.63075000000000003</v>
      </c>
      <c r="L172" s="27">
        <v>8.1399999999999997E-3</v>
      </c>
      <c r="M172" s="27">
        <v>0</v>
      </c>
      <c r="N172" s="27">
        <v>2.5799999999999998E-3</v>
      </c>
      <c r="P172" s="27">
        <v>98.650670000000005</v>
      </c>
      <c r="Q172" s="27">
        <v>-19268</v>
      </c>
      <c r="R172" s="27">
        <v>-1135.5</v>
      </c>
      <c r="S172" s="27">
        <v>-96</v>
      </c>
      <c r="T172" s="27">
        <v>169</v>
      </c>
      <c r="U172" s="48">
        <v>39728.357060185182</v>
      </c>
    </row>
    <row r="173" spans="1:21" x14ac:dyDescent="0.2">
      <c r="A173" s="27" t="s">
        <v>232</v>
      </c>
      <c r="B173" s="28" t="s">
        <v>229</v>
      </c>
      <c r="C173" s="27">
        <v>98.296130000000005</v>
      </c>
      <c r="D173" s="27">
        <v>37.15475</v>
      </c>
      <c r="E173" s="27">
        <v>1.4080000000000001E-2</v>
      </c>
      <c r="F173" s="27">
        <v>0</v>
      </c>
      <c r="G173" s="27">
        <v>3.3439999999999998E-2</v>
      </c>
      <c r="H173" s="27">
        <v>28.348579999999998</v>
      </c>
      <c r="I173" s="27">
        <v>0.20083000000000001</v>
      </c>
      <c r="J173" s="27">
        <v>31.956029999999998</v>
      </c>
      <c r="K173" s="27">
        <v>0.56732000000000005</v>
      </c>
      <c r="L173" s="27">
        <v>9.4500000000000001E-3</v>
      </c>
      <c r="M173" s="27">
        <v>1.047E-2</v>
      </c>
      <c r="N173" s="27">
        <v>1.17E-3</v>
      </c>
      <c r="P173" s="27">
        <v>98.296130000000005</v>
      </c>
      <c r="Q173" s="27">
        <v>-19258</v>
      </c>
      <c r="R173" s="27">
        <v>-1148.3</v>
      </c>
      <c r="S173" s="27">
        <v>-96</v>
      </c>
      <c r="T173" s="27">
        <v>170</v>
      </c>
      <c r="U173" s="48">
        <v>39728.360069444447</v>
      </c>
    </row>
    <row r="174" spans="1:21" x14ac:dyDescent="0.2">
      <c r="A174" s="27" t="s">
        <v>233</v>
      </c>
      <c r="B174" s="28" t="s">
        <v>229</v>
      </c>
      <c r="C174" s="27">
        <v>98.35821</v>
      </c>
      <c r="D174" s="27">
        <v>37.124040000000001</v>
      </c>
      <c r="E174" s="27">
        <v>1.336E-2</v>
      </c>
      <c r="F174" s="27">
        <v>1.401E-2</v>
      </c>
      <c r="G174" s="27">
        <v>2.7109999999999999E-2</v>
      </c>
      <c r="H174" s="27">
        <v>28.548369999999998</v>
      </c>
      <c r="I174" s="27">
        <v>0.24396000000000001</v>
      </c>
      <c r="J174" s="27">
        <v>31.79514</v>
      </c>
      <c r="K174" s="27">
        <v>0.55513000000000001</v>
      </c>
      <c r="L174" s="27">
        <v>1.9640000000000001E-2</v>
      </c>
      <c r="M174" s="27">
        <v>1.745E-2</v>
      </c>
      <c r="N174" s="27">
        <v>0</v>
      </c>
      <c r="P174" s="27">
        <v>98.35821</v>
      </c>
      <c r="Q174" s="27">
        <v>-19248</v>
      </c>
      <c r="R174" s="27">
        <v>-1161</v>
      </c>
      <c r="S174" s="27">
        <v>-96</v>
      </c>
      <c r="T174" s="27">
        <v>171</v>
      </c>
      <c r="U174" s="48">
        <v>39728.363043981481</v>
      </c>
    </row>
    <row r="175" spans="1:21" x14ac:dyDescent="0.2">
      <c r="A175" s="27" t="s">
        <v>234</v>
      </c>
      <c r="B175" s="28" t="s">
        <v>235</v>
      </c>
      <c r="C175" s="27">
        <v>78.004779999999997</v>
      </c>
      <c r="D175" s="27">
        <v>3.7587600000000001</v>
      </c>
      <c r="E175" s="27">
        <v>1.41E-3</v>
      </c>
      <c r="F175" s="27">
        <v>0</v>
      </c>
      <c r="G175" s="27">
        <v>1.4149999999999999E-2</v>
      </c>
      <c r="H175" s="27">
        <v>36.928199999999997</v>
      </c>
      <c r="I175" s="27">
        <v>2.3730000000000001E-2</v>
      </c>
      <c r="J175" s="27">
        <v>1.20442</v>
      </c>
      <c r="K175" s="27">
        <v>35.903359999999999</v>
      </c>
      <c r="L175" s="27">
        <v>1.094E-2</v>
      </c>
      <c r="M175" s="27">
        <v>0.15726999999999999</v>
      </c>
      <c r="N175" s="27">
        <v>2.5500000000000002E-3</v>
      </c>
      <c r="P175" s="27">
        <v>78.004779999999997</v>
      </c>
      <c r="Q175" s="27">
        <v>-19468</v>
      </c>
      <c r="R175" s="27">
        <v>-1209</v>
      </c>
      <c r="S175" s="27">
        <v>-96</v>
      </c>
      <c r="T175" s="27">
        <v>172</v>
      </c>
      <c r="U175" s="48">
        <v>39728.366099537037</v>
      </c>
    </row>
    <row r="176" spans="1:21" x14ac:dyDescent="0.2">
      <c r="A176" s="27" t="s">
        <v>236</v>
      </c>
      <c r="B176" s="28" t="s">
        <v>235</v>
      </c>
      <c r="C176" s="27">
        <v>98.008610000000004</v>
      </c>
      <c r="D176" s="27">
        <v>37.110770000000002</v>
      </c>
      <c r="E176" s="27">
        <v>4.5269999999999998E-2</v>
      </c>
      <c r="F176" s="27">
        <v>1.9230000000000001E-2</v>
      </c>
      <c r="G176" s="27">
        <v>1.771E-2</v>
      </c>
      <c r="H176" s="27">
        <v>28.488</v>
      </c>
      <c r="I176" s="27">
        <v>0.22117999999999999</v>
      </c>
      <c r="J176" s="27">
        <v>31.509679999999999</v>
      </c>
      <c r="K176" s="27">
        <v>0.59072000000000002</v>
      </c>
      <c r="L176" s="27">
        <v>6.0600000000000003E-3</v>
      </c>
      <c r="M176" s="27">
        <v>0</v>
      </c>
      <c r="N176" s="27">
        <v>0</v>
      </c>
      <c r="P176" s="27">
        <v>98.008610000000004</v>
      </c>
      <c r="Q176" s="27">
        <v>-19458.5</v>
      </c>
      <c r="R176" s="27">
        <v>-1227.5</v>
      </c>
      <c r="S176" s="27">
        <v>-96</v>
      </c>
      <c r="T176" s="27">
        <v>173</v>
      </c>
      <c r="U176" s="48">
        <v>39728.369317129633</v>
      </c>
    </row>
    <row r="177" spans="1:21" x14ac:dyDescent="0.2">
      <c r="A177" s="27" t="s">
        <v>237</v>
      </c>
      <c r="B177" s="28" t="s">
        <v>235</v>
      </c>
      <c r="C177" s="27">
        <v>98.610039999999998</v>
      </c>
      <c r="D177" s="27">
        <v>36.953699999999998</v>
      </c>
      <c r="E177" s="27">
        <v>6.6780000000000006E-2</v>
      </c>
      <c r="F177" s="27">
        <v>3.9629999999999999E-2</v>
      </c>
      <c r="G177" s="27">
        <v>8.7819999999999995E-2</v>
      </c>
      <c r="H177" s="27">
        <v>29.014309999999998</v>
      </c>
      <c r="I177" s="27">
        <v>0.23435</v>
      </c>
      <c r="J177" s="27">
        <v>31.561810000000001</v>
      </c>
      <c r="K177" s="27">
        <v>0.62207999999999997</v>
      </c>
      <c r="L177" s="27">
        <v>1.8360000000000001E-2</v>
      </c>
      <c r="M177" s="27">
        <v>9.8099999999999993E-3</v>
      </c>
      <c r="N177" s="27">
        <v>1.39E-3</v>
      </c>
      <c r="P177" s="27">
        <v>98.610039999999998</v>
      </c>
      <c r="Q177" s="27">
        <v>-19449</v>
      </c>
      <c r="R177" s="27">
        <v>-1246</v>
      </c>
      <c r="S177" s="27">
        <v>-96</v>
      </c>
      <c r="T177" s="27">
        <v>174</v>
      </c>
      <c r="U177" s="48">
        <v>39728.37232638889</v>
      </c>
    </row>
    <row r="178" spans="1:21" x14ac:dyDescent="0.2">
      <c r="A178" s="27" t="s">
        <v>238</v>
      </c>
      <c r="B178" s="28" t="s">
        <v>239</v>
      </c>
      <c r="C178" s="27">
        <v>97.542559999999995</v>
      </c>
      <c r="D178" s="27">
        <v>46.901249999999997</v>
      </c>
      <c r="E178" s="27">
        <v>1.5439400000000001</v>
      </c>
      <c r="F178" s="27">
        <v>4.09239</v>
      </c>
      <c r="G178" s="27">
        <v>0.90986999999999996</v>
      </c>
      <c r="H178" s="27">
        <v>10.337109999999999</v>
      </c>
      <c r="I178" s="27">
        <v>5.8319999999999997E-2</v>
      </c>
      <c r="J178" s="27">
        <v>14.65253</v>
      </c>
      <c r="K178" s="27">
        <v>0.19997000000000001</v>
      </c>
      <c r="L178" s="27">
        <v>18.582419999999999</v>
      </c>
      <c r="M178" s="27">
        <v>0.26062999999999997</v>
      </c>
      <c r="N178" s="27">
        <v>4.13E-3</v>
      </c>
      <c r="P178" s="27">
        <v>97.542559999999995</v>
      </c>
      <c r="Q178" s="27">
        <v>-13050</v>
      </c>
      <c r="R178" s="27">
        <v>4309</v>
      </c>
      <c r="S178" s="27">
        <v>-100</v>
      </c>
      <c r="T178" s="27">
        <v>175</v>
      </c>
      <c r="U178" s="48">
        <v>39728.375381944446</v>
      </c>
    </row>
    <row r="179" spans="1:21" x14ac:dyDescent="0.2">
      <c r="A179" s="27" t="s">
        <v>240</v>
      </c>
      <c r="B179" s="28" t="s">
        <v>239</v>
      </c>
      <c r="C179" s="27">
        <v>99.429249999999996</v>
      </c>
      <c r="D179" s="27">
        <v>46.858020000000003</v>
      </c>
      <c r="E179" s="27">
        <v>1.9858</v>
      </c>
      <c r="F179" s="27">
        <v>4.2259200000000003</v>
      </c>
      <c r="G179" s="27">
        <v>1.00712</v>
      </c>
      <c r="H179" s="27">
        <v>11.61706</v>
      </c>
      <c r="I179" s="27">
        <v>0.13270999999999999</v>
      </c>
      <c r="J179" s="27">
        <v>14.51798</v>
      </c>
      <c r="K179" s="27">
        <v>0.15417</v>
      </c>
      <c r="L179" s="27">
        <v>18.567399999999999</v>
      </c>
      <c r="M179" s="27">
        <v>0.35849999999999999</v>
      </c>
      <c r="N179" s="27">
        <v>4.5799999999999999E-3</v>
      </c>
      <c r="P179" s="27">
        <v>99.429249999999996</v>
      </c>
      <c r="Q179" s="27">
        <v>-13049</v>
      </c>
      <c r="R179" s="27">
        <v>4314.5</v>
      </c>
      <c r="S179" s="27">
        <v>-100</v>
      </c>
      <c r="T179" s="27">
        <v>176</v>
      </c>
      <c r="U179" s="48">
        <v>39728.378599537034</v>
      </c>
    </row>
    <row r="180" spans="1:21" x14ac:dyDescent="0.2">
      <c r="A180" s="27" t="s">
        <v>241</v>
      </c>
      <c r="B180" s="28" t="s">
        <v>239</v>
      </c>
      <c r="C180" s="27">
        <v>98.854320000000001</v>
      </c>
      <c r="D180" s="27">
        <v>51.39432</v>
      </c>
      <c r="E180" s="27">
        <v>1.04382</v>
      </c>
      <c r="F180" s="27">
        <v>2.6825600000000001</v>
      </c>
      <c r="G180" s="27">
        <v>0.38773000000000002</v>
      </c>
      <c r="H180" s="27">
        <v>6.81548</v>
      </c>
      <c r="I180" s="27">
        <v>4.5740000000000003E-2</v>
      </c>
      <c r="J180" s="27">
        <v>16.339120000000001</v>
      </c>
      <c r="K180" s="27">
        <v>0.13589999999999999</v>
      </c>
      <c r="L180" s="27">
        <v>19.6416</v>
      </c>
      <c r="M180" s="27">
        <v>0.33945999999999998</v>
      </c>
      <c r="N180" s="27">
        <v>2.861E-2</v>
      </c>
      <c r="P180" s="27">
        <v>98.854320000000001</v>
      </c>
      <c r="Q180" s="27">
        <v>-13048</v>
      </c>
      <c r="R180" s="27">
        <v>4320</v>
      </c>
      <c r="S180" s="27">
        <v>-100</v>
      </c>
      <c r="T180" s="27">
        <v>177</v>
      </c>
      <c r="U180" s="48">
        <v>39728.381597222222</v>
      </c>
    </row>
    <row r="181" spans="1:21" x14ac:dyDescent="0.2">
      <c r="A181" s="27" t="s">
        <v>242</v>
      </c>
      <c r="B181" s="28" t="s">
        <v>243</v>
      </c>
      <c r="C181" s="27">
        <v>98.978650000000002</v>
      </c>
      <c r="D181" s="27">
        <v>38.134149999999998</v>
      </c>
      <c r="E181" s="27">
        <v>7.9100000000000004E-2</v>
      </c>
      <c r="F181" s="27">
        <v>8.4809999999999997E-2</v>
      </c>
      <c r="G181" s="27">
        <v>5.355E-2</v>
      </c>
      <c r="H181" s="27">
        <v>26.4755</v>
      </c>
      <c r="I181" s="27">
        <v>0.23569000000000001</v>
      </c>
      <c r="J181" s="27">
        <v>31.795190000000002</v>
      </c>
      <c r="K181" s="27">
        <v>0.74417</v>
      </c>
      <c r="L181" s="27">
        <v>1.34076</v>
      </c>
      <c r="M181" s="27">
        <v>2.8240000000000001E-2</v>
      </c>
      <c r="N181" s="27">
        <v>7.4999999999999997E-3</v>
      </c>
      <c r="P181" s="27">
        <v>98.978650000000002</v>
      </c>
      <c r="Q181" s="27">
        <v>-13060</v>
      </c>
      <c r="R181" s="27">
        <v>4336</v>
      </c>
      <c r="S181" s="27">
        <v>-100</v>
      </c>
      <c r="T181" s="27">
        <v>178</v>
      </c>
      <c r="U181" s="48">
        <v>39728.384629629632</v>
      </c>
    </row>
    <row r="182" spans="1:21" x14ac:dyDescent="0.2">
      <c r="A182" s="27" t="s">
        <v>244</v>
      </c>
      <c r="B182" s="28" t="s">
        <v>243</v>
      </c>
      <c r="C182" s="27">
        <v>98.171790000000001</v>
      </c>
      <c r="D182" s="27">
        <v>37.298560000000002</v>
      </c>
      <c r="E182" s="27">
        <v>0.15304999999999999</v>
      </c>
      <c r="F182" s="27">
        <v>0.10416</v>
      </c>
      <c r="G182" s="27">
        <v>7.5520000000000004E-2</v>
      </c>
      <c r="H182" s="27">
        <v>26.867699999999999</v>
      </c>
      <c r="I182" s="27">
        <v>0.24512999999999999</v>
      </c>
      <c r="J182" s="27">
        <v>32.321849999999998</v>
      </c>
      <c r="K182" s="27">
        <v>0.77000999999999997</v>
      </c>
      <c r="L182" s="27">
        <v>0.29592000000000002</v>
      </c>
      <c r="M182" s="27">
        <v>2.4879999999999999E-2</v>
      </c>
      <c r="N182" s="27">
        <v>1.5010000000000001E-2</v>
      </c>
      <c r="P182" s="27">
        <v>98.171790000000001</v>
      </c>
      <c r="Q182" s="27">
        <v>-13060</v>
      </c>
      <c r="R182" s="27">
        <v>4326</v>
      </c>
      <c r="S182" s="27">
        <v>-100</v>
      </c>
      <c r="T182" s="27">
        <v>179</v>
      </c>
      <c r="U182" s="48">
        <v>39728.387812499997</v>
      </c>
    </row>
    <row r="183" spans="1:21" x14ac:dyDescent="0.2">
      <c r="A183" s="27" t="s">
        <v>245</v>
      </c>
      <c r="B183" s="28" t="s">
        <v>243</v>
      </c>
      <c r="C183" s="27">
        <v>98.570710000000005</v>
      </c>
      <c r="D183" s="27">
        <v>37.853969999999997</v>
      </c>
      <c r="E183" s="27">
        <v>4.2479999999999997E-2</v>
      </c>
      <c r="F183" s="27">
        <v>8.2000000000000007E-3</v>
      </c>
      <c r="G183" s="27">
        <v>3.3759999999999998E-2</v>
      </c>
      <c r="H183" s="27">
        <v>26.529779999999999</v>
      </c>
      <c r="I183" s="27">
        <v>0.26258999999999999</v>
      </c>
      <c r="J183" s="27">
        <v>32.687809999999999</v>
      </c>
      <c r="K183" s="27">
        <v>0.75926000000000005</v>
      </c>
      <c r="L183" s="27">
        <v>0.38069999999999998</v>
      </c>
      <c r="M183" s="27">
        <v>1.145E-2</v>
      </c>
      <c r="N183" s="27">
        <v>6.9999999999999999E-4</v>
      </c>
      <c r="P183" s="27">
        <v>98.570710000000005</v>
      </c>
      <c r="Q183" s="27">
        <v>-13060</v>
      </c>
      <c r="R183" s="27">
        <v>4316</v>
      </c>
      <c r="S183" s="27">
        <v>-100</v>
      </c>
      <c r="T183" s="27">
        <v>180</v>
      </c>
      <c r="U183" s="48">
        <v>39728.390821759262</v>
      </c>
    </row>
    <row r="184" spans="1:21" x14ac:dyDescent="0.2">
      <c r="A184" s="27" t="s">
        <v>246</v>
      </c>
      <c r="B184" s="28" t="s">
        <v>243</v>
      </c>
      <c r="C184" s="27">
        <v>99.344539999999995</v>
      </c>
      <c r="D184" s="27">
        <v>37.623339999999999</v>
      </c>
      <c r="E184" s="27">
        <v>0.33474999999999999</v>
      </c>
      <c r="F184" s="27">
        <v>0.20677000000000001</v>
      </c>
      <c r="G184" s="27">
        <v>0.34581000000000001</v>
      </c>
      <c r="H184" s="27">
        <v>27.069890000000001</v>
      </c>
      <c r="I184" s="27">
        <v>0.2283</v>
      </c>
      <c r="J184" s="27">
        <v>31.08446</v>
      </c>
      <c r="K184" s="27">
        <v>0.73977000000000004</v>
      </c>
      <c r="L184" s="27">
        <v>1.7002299999999999</v>
      </c>
      <c r="M184" s="27">
        <v>3.0400000000000002E-3</v>
      </c>
      <c r="N184" s="27">
        <v>8.1799999999999998E-3</v>
      </c>
      <c r="P184" s="27">
        <v>99.344539999999995</v>
      </c>
      <c r="Q184" s="27">
        <v>-13060</v>
      </c>
      <c r="R184" s="27">
        <v>4306</v>
      </c>
      <c r="S184" s="27">
        <v>-100</v>
      </c>
      <c r="T184" s="27">
        <v>181</v>
      </c>
      <c r="U184" s="48">
        <v>39728.393819444442</v>
      </c>
    </row>
    <row r="185" spans="1:21" x14ac:dyDescent="0.2">
      <c r="A185" s="27" t="s">
        <v>247</v>
      </c>
      <c r="B185" s="28" t="s">
        <v>248</v>
      </c>
      <c r="C185" s="27">
        <v>98.359070000000003</v>
      </c>
      <c r="D185" s="27">
        <v>52.370330000000003</v>
      </c>
      <c r="E185" s="27">
        <v>0.49889</v>
      </c>
      <c r="F185" s="27">
        <v>1.63916</v>
      </c>
      <c r="G185" s="27">
        <v>0.33071</v>
      </c>
      <c r="H185" s="27">
        <v>5.5307300000000001</v>
      </c>
      <c r="I185" s="27">
        <v>3.1850000000000003E-2</v>
      </c>
      <c r="J185" s="27">
        <v>15.39035</v>
      </c>
      <c r="K185" s="27">
        <v>8.9690000000000006E-2</v>
      </c>
      <c r="L185" s="27">
        <v>22.153040000000001</v>
      </c>
      <c r="M185" s="27">
        <v>0.30491000000000001</v>
      </c>
      <c r="N185" s="27">
        <v>1.9390000000000001E-2</v>
      </c>
      <c r="P185" s="27">
        <v>98.359070000000003</v>
      </c>
      <c r="Q185" s="27">
        <v>-13042</v>
      </c>
      <c r="R185" s="27">
        <v>4350</v>
      </c>
      <c r="S185" s="27">
        <v>-100</v>
      </c>
      <c r="T185" s="27">
        <v>182</v>
      </c>
      <c r="U185" s="48">
        <v>39728.396863425929</v>
      </c>
    </row>
    <row r="186" spans="1:21" x14ac:dyDescent="0.2">
      <c r="A186" s="27" t="s">
        <v>249</v>
      </c>
      <c r="B186" s="28" t="s">
        <v>248</v>
      </c>
      <c r="C186" s="27">
        <v>98.134780000000006</v>
      </c>
      <c r="D186" s="27">
        <v>52.584859999999999</v>
      </c>
      <c r="E186" s="27">
        <v>0.37226999999999999</v>
      </c>
      <c r="F186" s="27">
        <v>1.2440199999999999</v>
      </c>
      <c r="G186" s="27">
        <v>0.30859999999999999</v>
      </c>
      <c r="H186" s="27">
        <v>5.4863400000000002</v>
      </c>
      <c r="I186" s="27">
        <v>8.1670000000000006E-2</v>
      </c>
      <c r="J186" s="27">
        <v>15.548080000000001</v>
      </c>
      <c r="K186" s="27">
        <v>0.12203</v>
      </c>
      <c r="L186" s="27">
        <v>22.11739</v>
      </c>
      <c r="M186" s="27">
        <v>0.26696999999999999</v>
      </c>
      <c r="N186" s="27">
        <v>2.5400000000000002E-3</v>
      </c>
      <c r="P186" s="27">
        <v>98.134780000000006</v>
      </c>
      <c r="Q186" s="27">
        <v>-13045</v>
      </c>
      <c r="R186" s="27">
        <v>4353.5</v>
      </c>
      <c r="S186" s="27">
        <v>-100</v>
      </c>
      <c r="T186" s="27">
        <v>183</v>
      </c>
      <c r="U186" s="48">
        <v>39728.400034722225</v>
      </c>
    </row>
    <row r="187" spans="1:21" x14ac:dyDescent="0.2">
      <c r="A187" s="27" t="s">
        <v>250</v>
      </c>
      <c r="B187" s="28" t="s">
        <v>248</v>
      </c>
      <c r="C187" s="27">
        <v>98.751410000000007</v>
      </c>
      <c r="D187" s="27">
        <v>45.804870000000001</v>
      </c>
      <c r="E187" s="27">
        <v>0.81040000000000001</v>
      </c>
      <c r="F187" s="27">
        <v>2.0055000000000001</v>
      </c>
      <c r="G187" s="27">
        <v>0.35659000000000002</v>
      </c>
      <c r="H187" s="27">
        <v>15.06024</v>
      </c>
      <c r="I187" s="27">
        <v>0.10816000000000001</v>
      </c>
      <c r="J187" s="27">
        <v>24.002289999999999</v>
      </c>
      <c r="K187" s="27">
        <v>0.40499000000000002</v>
      </c>
      <c r="L187" s="27">
        <v>10.039619999999999</v>
      </c>
      <c r="M187" s="27">
        <v>0.15873999999999999</v>
      </c>
      <c r="N187" s="27">
        <v>1.0000000000000001E-5</v>
      </c>
      <c r="P187" s="27">
        <v>98.751410000000007</v>
      </c>
      <c r="Q187" s="27">
        <v>-13048</v>
      </c>
      <c r="R187" s="27">
        <v>4357</v>
      </c>
      <c r="S187" s="27">
        <v>-100</v>
      </c>
      <c r="T187" s="27">
        <v>184</v>
      </c>
      <c r="U187" s="48">
        <v>39728.403067129628</v>
      </c>
    </row>
    <row r="188" spans="1:21" x14ac:dyDescent="0.2">
      <c r="A188" s="27" t="s">
        <v>251</v>
      </c>
      <c r="B188" s="28" t="s">
        <v>252</v>
      </c>
      <c r="C188" s="27">
        <v>97.387190000000004</v>
      </c>
      <c r="D188" s="27">
        <v>36.742980000000003</v>
      </c>
      <c r="E188" s="27">
        <v>8.9300000000000004E-3</v>
      </c>
      <c r="F188" s="27">
        <v>0.1186</v>
      </c>
      <c r="G188" s="27">
        <v>5.4550000000000001E-2</v>
      </c>
      <c r="H188" s="27">
        <v>28.796189999999999</v>
      </c>
      <c r="I188" s="27">
        <v>0.23583000000000001</v>
      </c>
      <c r="J188" s="27">
        <v>30.918530000000001</v>
      </c>
      <c r="K188" s="27">
        <v>0.49789</v>
      </c>
      <c r="L188" s="27">
        <v>0</v>
      </c>
      <c r="M188" s="27">
        <v>1.0200000000000001E-2</v>
      </c>
      <c r="N188" s="27">
        <v>3.49E-3</v>
      </c>
      <c r="P188" s="27">
        <v>97.387190000000004</v>
      </c>
      <c r="Q188" s="27">
        <v>-12545</v>
      </c>
      <c r="R188" s="27">
        <v>4553</v>
      </c>
      <c r="S188" s="27">
        <v>-100</v>
      </c>
      <c r="T188" s="27">
        <v>185</v>
      </c>
      <c r="U188" s="48">
        <v>39728.406122685185</v>
      </c>
    </row>
    <row r="189" spans="1:21" x14ac:dyDescent="0.2">
      <c r="A189" s="27" t="s">
        <v>253</v>
      </c>
      <c r="B189" s="28" t="s">
        <v>252</v>
      </c>
      <c r="C189" s="27">
        <v>98.658100000000005</v>
      </c>
      <c r="D189" s="27">
        <v>37.246810000000004</v>
      </c>
      <c r="E189" s="27">
        <v>0.01</v>
      </c>
      <c r="F189" s="27">
        <v>0</v>
      </c>
      <c r="G189" s="27">
        <v>1.0959999999999999E-2</v>
      </c>
      <c r="H189" s="27">
        <v>28.675329999999999</v>
      </c>
      <c r="I189" s="27">
        <v>0.20416999999999999</v>
      </c>
      <c r="J189" s="27">
        <v>31.919450000000001</v>
      </c>
      <c r="K189" s="27">
        <v>0.57084000000000001</v>
      </c>
      <c r="L189" s="27">
        <v>1.72E-2</v>
      </c>
      <c r="M189" s="27">
        <v>3.31E-3</v>
      </c>
      <c r="N189" s="27">
        <v>0</v>
      </c>
      <c r="P189" s="27">
        <v>98.658100000000005</v>
      </c>
      <c r="Q189" s="27">
        <v>-12559.5</v>
      </c>
      <c r="R189" s="27">
        <v>4541.5</v>
      </c>
      <c r="S189" s="27">
        <v>-100</v>
      </c>
      <c r="T189" s="27">
        <v>186</v>
      </c>
      <c r="U189" s="48">
        <v>39728.409305555557</v>
      </c>
    </row>
    <row r="190" spans="1:21" x14ac:dyDescent="0.2">
      <c r="A190" s="27" t="s">
        <v>254</v>
      </c>
      <c r="B190" s="28" t="s">
        <v>252</v>
      </c>
      <c r="C190" s="27">
        <v>98.464849999999998</v>
      </c>
      <c r="D190" s="27">
        <v>37.394219999999997</v>
      </c>
      <c r="E190" s="27">
        <v>1.285E-2</v>
      </c>
      <c r="F190" s="27">
        <v>0</v>
      </c>
      <c r="G190" s="27">
        <v>1.448E-2</v>
      </c>
      <c r="H190" s="27">
        <v>28.520610000000001</v>
      </c>
      <c r="I190" s="27">
        <v>0.23555999999999999</v>
      </c>
      <c r="J190" s="27">
        <v>31.780950000000001</v>
      </c>
      <c r="K190" s="27">
        <v>0.48531000000000002</v>
      </c>
      <c r="L190" s="27">
        <v>3.14E-3</v>
      </c>
      <c r="M190" s="27">
        <v>1.47E-2</v>
      </c>
      <c r="N190" s="27">
        <v>3.0300000000000001E-3</v>
      </c>
      <c r="P190" s="27">
        <v>98.464849999999998</v>
      </c>
      <c r="Q190" s="27">
        <v>-12574</v>
      </c>
      <c r="R190" s="27">
        <v>4530</v>
      </c>
      <c r="S190" s="27">
        <v>-100</v>
      </c>
      <c r="T190" s="27">
        <v>187</v>
      </c>
      <c r="U190" s="48">
        <v>39728.412314814814</v>
      </c>
    </row>
    <row r="191" spans="1:21" x14ac:dyDescent="0.2">
      <c r="A191" s="27" t="s">
        <v>255</v>
      </c>
      <c r="B191" s="28" t="s">
        <v>252</v>
      </c>
      <c r="C191" s="27">
        <v>98.887249999999995</v>
      </c>
      <c r="D191" s="27">
        <v>37.190669999999997</v>
      </c>
      <c r="E191" s="27">
        <v>9.6820000000000003E-2</v>
      </c>
      <c r="F191" s="27">
        <v>6.0000000000000001E-3</v>
      </c>
      <c r="G191" s="27">
        <v>1.8610000000000002E-2</v>
      </c>
      <c r="H191" s="27">
        <v>28.908950000000001</v>
      </c>
      <c r="I191" s="27">
        <v>0.22907</v>
      </c>
      <c r="J191" s="27">
        <v>31.822890000000001</v>
      </c>
      <c r="K191" s="27">
        <v>0.57033</v>
      </c>
      <c r="L191" s="27">
        <v>3.508E-2</v>
      </c>
      <c r="M191" s="27">
        <v>6.0400000000000002E-3</v>
      </c>
      <c r="N191" s="27">
        <v>2.8E-3</v>
      </c>
      <c r="P191" s="27">
        <v>98.887249999999995</v>
      </c>
      <c r="Q191" s="27">
        <v>-12588.5</v>
      </c>
      <c r="R191" s="27">
        <v>4518.5</v>
      </c>
      <c r="S191" s="27">
        <v>-100</v>
      </c>
      <c r="T191" s="27">
        <v>188</v>
      </c>
      <c r="U191" s="48">
        <v>39728.415324074071</v>
      </c>
    </row>
    <row r="192" spans="1:21" x14ac:dyDescent="0.2">
      <c r="A192" s="27" t="s">
        <v>256</v>
      </c>
      <c r="B192" s="28" t="s">
        <v>252</v>
      </c>
      <c r="C192" s="27">
        <v>98.850300000000004</v>
      </c>
      <c r="D192" s="27">
        <v>37.424680000000002</v>
      </c>
      <c r="E192" s="27">
        <v>2.69E-2</v>
      </c>
      <c r="F192" s="27">
        <v>0</v>
      </c>
      <c r="G192" s="27">
        <v>5.7000000000000002E-3</v>
      </c>
      <c r="H192" s="27">
        <v>28.235150000000001</v>
      </c>
      <c r="I192" s="27">
        <v>0.23549</v>
      </c>
      <c r="J192" s="27">
        <v>32.215310000000002</v>
      </c>
      <c r="K192" s="27">
        <v>0.59848000000000001</v>
      </c>
      <c r="L192" s="27">
        <v>0.10858</v>
      </c>
      <c r="M192" s="27">
        <v>0</v>
      </c>
      <c r="N192" s="27">
        <v>0</v>
      </c>
      <c r="P192" s="27">
        <v>98.850300000000004</v>
      </c>
      <c r="Q192" s="27">
        <v>-12603</v>
      </c>
      <c r="R192" s="27">
        <v>4507</v>
      </c>
      <c r="S192" s="27">
        <v>-100</v>
      </c>
      <c r="T192" s="27">
        <v>189</v>
      </c>
      <c r="U192" s="48">
        <v>39728.418344907404</v>
      </c>
    </row>
    <row r="193" spans="1:21" x14ac:dyDescent="0.2">
      <c r="A193" s="27" t="s">
        <v>257</v>
      </c>
      <c r="B193" s="28" t="s">
        <v>258</v>
      </c>
      <c r="C193" s="27">
        <v>97.307550000000006</v>
      </c>
      <c r="D193" s="27">
        <v>37.14396</v>
      </c>
      <c r="E193" s="27">
        <v>0</v>
      </c>
      <c r="F193" s="27">
        <v>0</v>
      </c>
      <c r="G193" s="27">
        <v>1.6570000000000001E-2</v>
      </c>
      <c r="H193" s="27">
        <v>25.91187</v>
      </c>
      <c r="I193" s="27">
        <v>0.25185999999999997</v>
      </c>
      <c r="J193" s="27">
        <v>33.380679999999998</v>
      </c>
      <c r="K193" s="27">
        <v>0.5605</v>
      </c>
      <c r="L193" s="27">
        <v>2.359E-2</v>
      </c>
      <c r="M193" s="27">
        <v>1.8530000000000001E-2</v>
      </c>
      <c r="N193" s="27">
        <v>0</v>
      </c>
      <c r="P193" s="27">
        <v>97.307550000000006</v>
      </c>
      <c r="Q193" s="27">
        <v>-7298</v>
      </c>
      <c r="R193" s="27">
        <v>-1619</v>
      </c>
      <c r="S193" s="27">
        <v>-77</v>
      </c>
      <c r="T193" s="27">
        <v>190</v>
      </c>
      <c r="U193" s="48">
        <v>39728.421400462961</v>
      </c>
    </row>
    <row r="194" spans="1:21" x14ac:dyDescent="0.2">
      <c r="A194" s="27" t="s">
        <v>259</v>
      </c>
      <c r="B194" s="28" t="s">
        <v>258</v>
      </c>
      <c r="C194" s="27">
        <v>95.815269999999998</v>
      </c>
      <c r="D194" s="27">
        <v>36.28434</v>
      </c>
      <c r="E194" s="27">
        <v>1.3089999999999999E-2</v>
      </c>
      <c r="F194" s="27">
        <v>5.1200000000000004E-3</v>
      </c>
      <c r="G194" s="27">
        <v>2.8139999999999998E-2</v>
      </c>
      <c r="H194" s="27">
        <v>25.914429999999999</v>
      </c>
      <c r="I194" s="27">
        <v>0.22697999999999999</v>
      </c>
      <c r="J194" s="27">
        <v>32.801879999999997</v>
      </c>
      <c r="K194" s="27">
        <v>0.52373999999999998</v>
      </c>
      <c r="L194" s="27">
        <v>4.0499999999999998E-3</v>
      </c>
      <c r="M194" s="27">
        <v>6.4900000000000001E-3</v>
      </c>
      <c r="N194" s="27">
        <v>7.0000000000000001E-3</v>
      </c>
      <c r="P194" s="27">
        <v>95.815269999999998</v>
      </c>
      <c r="Q194" s="27">
        <v>-7307.7</v>
      </c>
      <c r="R194" s="27">
        <v>-1619.7</v>
      </c>
      <c r="S194" s="27">
        <v>-77</v>
      </c>
      <c r="T194" s="27">
        <v>191</v>
      </c>
      <c r="U194" s="48">
        <v>39728.42459490741</v>
      </c>
    </row>
    <row r="195" spans="1:21" x14ac:dyDescent="0.2">
      <c r="A195" s="27" t="s">
        <v>260</v>
      </c>
      <c r="B195" s="28" t="s">
        <v>258</v>
      </c>
      <c r="C195" s="27">
        <v>96.065700000000007</v>
      </c>
      <c r="D195" s="27">
        <v>36.467709999999997</v>
      </c>
      <c r="E195" s="27">
        <v>1.6999999999999999E-3</v>
      </c>
      <c r="F195" s="27">
        <v>5.77E-3</v>
      </c>
      <c r="G195" s="27">
        <v>2.215E-2</v>
      </c>
      <c r="H195" s="27">
        <v>25.694949999999999</v>
      </c>
      <c r="I195" s="27">
        <v>0.21797</v>
      </c>
      <c r="J195" s="27">
        <v>33.088349999999998</v>
      </c>
      <c r="K195" s="27">
        <v>0.54557</v>
      </c>
      <c r="L195" s="27">
        <v>1.044E-2</v>
      </c>
      <c r="M195" s="27">
        <v>2.4399999999999999E-3</v>
      </c>
      <c r="N195" s="27">
        <v>8.6400000000000001E-3</v>
      </c>
      <c r="P195" s="27">
        <v>96.065700000000007</v>
      </c>
      <c r="Q195" s="27">
        <v>-7317.3</v>
      </c>
      <c r="R195" s="27">
        <v>-1620.3</v>
      </c>
      <c r="S195" s="27">
        <v>-77</v>
      </c>
      <c r="T195" s="27">
        <v>192</v>
      </c>
      <c r="U195" s="48">
        <v>39728.427615740744</v>
      </c>
    </row>
    <row r="196" spans="1:21" x14ac:dyDescent="0.2">
      <c r="A196" s="27" t="s">
        <v>261</v>
      </c>
      <c r="B196" s="28" t="s">
        <v>258</v>
      </c>
      <c r="C196" s="27">
        <v>97.519829999999999</v>
      </c>
      <c r="D196" s="27">
        <v>37.19258</v>
      </c>
      <c r="E196" s="27">
        <v>1.0829999999999999E-2</v>
      </c>
      <c r="F196" s="27">
        <v>8.2309999999999994E-2</v>
      </c>
      <c r="G196" s="27">
        <v>3.9289999999999999E-2</v>
      </c>
      <c r="H196" s="27">
        <v>25.667400000000001</v>
      </c>
      <c r="I196" s="27">
        <v>0.2555</v>
      </c>
      <c r="J196" s="27">
        <v>33.645969999999998</v>
      </c>
      <c r="K196" s="27">
        <v>0.54623999999999995</v>
      </c>
      <c r="L196" s="27">
        <v>3.1260000000000003E-2</v>
      </c>
      <c r="M196" s="27">
        <v>1.3169999999999999E-2</v>
      </c>
      <c r="N196" s="27">
        <v>3.5290000000000002E-2</v>
      </c>
      <c r="P196" s="27">
        <v>97.519829999999999</v>
      </c>
      <c r="Q196" s="27">
        <v>-7327</v>
      </c>
      <c r="R196" s="27">
        <v>-1621</v>
      </c>
      <c r="S196" s="27">
        <v>-77</v>
      </c>
      <c r="T196" s="27">
        <v>193</v>
      </c>
      <c r="U196" s="48">
        <v>39728.430636574078</v>
      </c>
    </row>
    <row r="197" spans="1:21" x14ac:dyDescent="0.2">
      <c r="A197" s="27" t="s">
        <v>262</v>
      </c>
      <c r="B197" s="28" t="s">
        <v>263</v>
      </c>
      <c r="C197" s="27">
        <v>97.689589999999995</v>
      </c>
      <c r="D197" s="27">
        <v>38.757260000000002</v>
      </c>
      <c r="E197" s="27">
        <v>3.6249999999999998E-2</v>
      </c>
      <c r="F197" s="27">
        <v>0.18226999999999999</v>
      </c>
      <c r="G197" s="27">
        <v>0.17333999999999999</v>
      </c>
      <c r="H197" s="27">
        <v>24.959630000000001</v>
      </c>
      <c r="I197" s="27">
        <v>0.23344999999999999</v>
      </c>
      <c r="J197" s="27">
        <v>32.283900000000003</v>
      </c>
      <c r="K197" s="27">
        <v>0.59497</v>
      </c>
      <c r="L197" s="27">
        <v>0.46146999999999999</v>
      </c>
      <c r="M197" s="27">
        <v>7.0499999999999998E-3</v>
      </c>
      <c r="N197" s="27">
        <v>0</v>
      </c>
      <c r="P197" s="27">
        <v>97.689589999999995</v>
      </c>
      <c r="Q197" s="27">
        <v>-7309</v>
      </c>
      <c r="R197" s="27">
        <v>-1563</v>
      </c>
      <c r="S197" s="27">
        <v>-77</v>
      </c>
      <c r="T197" s="27">
        <v>194</v>
      </c>
      <c r="U197" s="48">
        <v>39728.433657407404</v>
      </c>
    </row>
    <row r="198" spans="1:21" x14ac:dyDescent="0.2">
      <c r="A198" s="27" t="s">
        <v>264</v>
      </c>
      <c r="B198" s="28" t="s">
        <v>263</v>
      </c>
      <c r="C198" s="27">
        <v>97.184560000000005</v>
      </c>
      <c r="D198" s="27">
        <v>37.617460000000001</v>
      </c>
      <c r="E198" s="27">
        <v>1.6150000000000001E-2</v>
      </c>
      <c r="F198" s="27">
        <v>0</v>
      </c>
      <c r="G198" s="27">
        <v>2.273E-2</v>
      </c>
      <c r="H198" s="27">
        <v>25.109960000000001</v>
      </c>
      <c r="I198" s="27">
        <v>0.22461999999999999</v>
      </c>
      <c r="J198" s="27">
        <v>33.531689999999998</v>
      </c>
      <c r="K198" s="27">
        <v>0.60997999999999997</v>
      </c>
      <c r="L198" s="27">
        <v>3.7960000000000001E-2</v>
      </c>
      <c r="M198" s="27">
        <v>1.4E-2</v>
      </c>
      <c r="N198" s="27">
        <v>0</v>
      </c>
      <c r="P198" s="27">
        <v>97.184560000000005</v>
      </c>
      <c r="Q198" s="27">
        <v>-7321.7</v>
      </c>
      <c r="R198" s="27">
        <v>-1566.3</v>
      </c>
      <c r="S198" s="27">
        <v>-77</v>
      </c>
      <c r="T198" s="27">
        <v>195</v>
      </c>
      <c r="U198" s="48">
        <v>39728.436886574076</v>
      </c>
    </row>
    <row r="199" spans="1:21" x14ac:dyDescent="0.2">
      <c r="A199" s="27" t="s">
        <v>265</v>
      </c>
      <c r="B199" s="28" t="s">
        <v>263</v>
      </c>
      <c r="C199" s="27">
        <v>97.485830000000007</v>
      </c>
      <c r="D199" s="27">
        <v>37.095619999999997</v>
      </c>
      <c r="E199" s="27">
        <v>4.6730000000000001E-2</v>
      </c>
      <c r="F199" s="27">
        <v>9.6299999999999997E-2</v>
      </c>
      <c r="G199" s="27">
        <v>0.25147999999999998</v>
      </c>
      <c r="H199" s="27">
        <v>25.30527</v>
      </c>
      <c r="I199" s="27">
        <v>0.20729</v>
      </c>
      <c r="J199" s="27">
        <v>33.838590000000003</v>
      </c>
      <c r="K199" s="27">
        <v>0.57770999999999995</v>
      </c>
      <c r="L199" s="27">
        <v>6.6850000000000007E-2</v>
      </c>
      <c r="M199" s="27">
        <v>0</v>
      </c>
      <c r="N199" s="27">
        <v>0</v>
      </c>
      <c r="P199" s="27">
        <v>97.485830000000007</v>
      </c>
      <c r="Q199" s="27">
        <v>-7334.3</v>
      </c>
      <c r="R199" s="27">
        <v>-1569.7</v>
      </c>
      <c r="S199" s="27">
        <v>-77</v>
      </c>
      <c r="T199" s="27">
        <v>196</v>
      </c>
      <c r="U199" s="48">
        <v>39728.439872685187</v>
      </c>
    </row>
    <row r="200" spans="1:21" x14ac:dyDescent="0.2">
      <c r="A200" s="27" t="s">
        <v>266</v>
      </c>
      <c r="B200" s="28" t="s">
        <v>263</v>
      </c>
      <c r="C200" s="27">
        <v>97.909099999999995</v>
      </c>
      <c r="D200" s="27">
        <v>37.251370000000001</v>
      </c>
      <c r="E200" s="27">
        <v>4.0649999999999999E-2</v>
      </c>
      <c r="F200" s="27">
        <v>0.27506000000000003</v>
      </c>
      <c r="G200" s="27">
        <v>0.47420000000000001</v>
      </c>
      <c r="H200" s="27">
        <v>25.001010000000001</v>
      </c>
      <c r="I200" s="27">
        <v>0.22767999999999999</v>
      </c>
      <c r="J200" s="27">
        <v>33.539850000000001</v>
      </c>
      <c r="K200" s="27">
        <v>0.58518999999999999</v>
      </c>
      <c r="L200" s="27">
        <v>0.49878</v>
      </c>
      <c r="M200" s="27">
        <v>8.0999999999999996E-3</v>
      </c>
      <c r="N200" s="27">
        <v>7.2199999999999999E-3</v>
      </c>
      <c r="P200" s="27">
        <v>97.909099999999995</v>
      </c>
      <c r="Q200" s="27">
        <v>-7347</v>
      </c>
      <c r="R200" s="27">
        <v>-1573</v>
      </c>
      <c r="S200" s="27">
        <v>-77</v>
      </c>
      <c r="T200" s="27">
        <v>197</v>
      </c>
      <c r="U200" s="48">
        <v>39728.442881944444</v>
      </c>
    </row>
    <row r="201" spans="1:21" x14ac:dyDescent="0.2">
      <c r="A201" s="27" t="s">
        <v>267</v>
      </c>
      <c r="B201" s="28" t="s">
        <v>268</v>
      </c>
      <c r="C201" s="27">
        <v>97.21172</v>
      </c>
      <c r="D201" s="27">
        <v>50.96828</v>
      </c>
      <c r="E201" s="27">
        <v>2.4930000000000001E-2</v>
      </c>
      <c r="F201" s="27">
        <v>0.2329</v>
      </c>
      <c r="G201" s="27">
        <v>7.9799999999999992E-3</v>
      </c>
      <c r="H201" s="27">
        <v>13.16323</v>
      </c>
      <c r="I201" s="27">
        <v>0.11697</v>
      </c>
      <c r="J201" s="27">
        <v>9.7773800000000008</v>
      </c>
      <c r="K201" s="27">
        <v>1.8699999999999999E-3</v>
      </c>
      <c r="L201" s="27">
        <v>22.827310000000001</v>
      </c>
      <c r="M201" s="27">
        <v>8.8400000000000006E-2</v>
      </c>
      <c r="N201" s="27">
        <v>2.48E-3</v>
      </c>
      <c r="P201" s="27">
        <v>97.21172</v>
      </c>
      <c r="Q201" s="27">
        <v>-7595</v>
      </c>
      <c r="R201" s="27">
        <v>-1685</v>
      </c>
      <c r="S201" s="27">
        <v>-77</v>
      </c>
      <c r="T201" s="27">
        <v>198</v>
      </c>
      <c r="U201" s="48">
        <v>39728.445937500001</v>
      </c>
    </row>
    <row r="202" spans="1:21" x14ac:dyDescent="0.2">
      <c r="A202" s="27" t="s">
        <v>269</v>
      </c>
      <c r="B202" s="28" t="s">
        <v>268</v>
      </c>
      <c r="C202" s="27">
        <v>97.659149999999997</v>
      </c>
      <c r="D202" s="27">
        <v>51.429090000000002</v>
      </c>
      <c r="E202" s="27">
        <v>7.7299999999999999E-3</v>
      </c>
      <c r="F202" s="27">
        <v>3.3899999999999998E-3</v>
      </c>
      <c r="G202" s="27">
        <v>0</v>
      </c>
      <c r="H202" s="27">
        <v>13.026529999999999</v>
      </c>
      <c r="I202" s="27">
        <v>0.18339</v>
      </c>
      <c r="J202" s="27">
        <v>9.6731700000000007</v>
      </c>
      <c r="K202" s="27">
        <v>0</v>
      </c>
      <c r="L202" s="27">
        <v>23.304649999999999</v>
      </c>
      <c r="M202" s="27">
        <v>3.1199999999999999E-2</v>
      </c>
      <c r="N202" s="27">
        <v>0</v>
      </c>
      <c r="P202" s="27">
        <v>97.659149999999997</v>
      </c>
      <c r="Q202" s="27">
        <v>-7604.6</v>
      </c>
      <c r="R202" s="27">
        <v>-1684.6</v>
      </c>
      <c r="S202" s="27">
        <v>-77</v>
      </c>
      <c r="T202" s="27">
        <v>199</v>
      </c>
      <c r="U202" s="48">
        <v>39728.449131944442</v>
      </c>
    </row>
    <row r="203" spans="1:21" x14ac:dyDescent="0.2">
      <c r="A203" s="27" t="s">
        <v>270</v>
      </c>
      <c r="B203" s="28" t="s">
        <v>268</v>
      </c>
      <c r="C203" s="27">
        <v>97.710290000000001</v>
      </c>
      <c r="D203" s="27">
        <v>51.51717</v>
      </c>
      <c r="E203" s="27">
        <v>2.1129999999999999E-2</v>
      </c>
      <c r="F203" s="27">
        <v>0</v>
      </c>
      <c r="G203" s="27">
        <v>0</v>
      </c>
      <c r="H203" s="27">
        <v>13.28472</v>
      </c>
      <c r="I203" s="27">
        <v>0.11612</v>
      </c>
      <c r="J203" s="27">
        <v>9.6007599999999993</v>
      </c>
      <c r="K203" s="27">
        <v>0</v>
      </c>
      <c r="L203" s="27">
        <v>23.146329999999999</v>
      </c>
      <c r="M203" s="27">
        <v>2.4060000000000002E-2</v>
      </c>
      <c r="N203" s="27">
        <v>0</v>
      </c>
      <c r="P203" s="27">
        <v>97.710290000000001</v>
      </c>
      <c r="Q203" s="27">
        <v>-7614.2</v>
      </c>
      <c r="R203" s="27">
        <v>-1684.2</v>
      </c>
      <c r="S203" s="27">
        <v>-77</v>
      </c>
      <c r="T203" s="27">
        <v>200</v>
      </c>
      <c r="U203" s="48">
        <v>39728.452175925922</v>
      </c>
    </row>
    <row r="204" spans="1:21" x14ac:dyDescent="0.2">
      <c r="A204" s="27" t="s">
        <v>271</v>
      </c>
      <c r="B204" s="28" t="s">
        <v>268</v>
      </c>
      <c r="C204" s="27">
        <v>97.889020000000002</v>
      </c>
      <c r="D204" s="27">
        <v>51.056240000000003</v>
      </c>
      <c r="E204" s="27">
        <v>5.0200000000000002E-3</v>
      </c>
      <c r="F204" s="27">
        <v>0</v>
      </c>
      <c r="G204" s="27">
        <v>4.5599999999999998E-3</v>
      </c>
      <c r="H204" s="27">
        <v>15.5806</v>
      </c>
      <c r="I204" s="27">
        <v>0.19838</v>
      </c>
      <c r="J204" s="27">
        <v>8.0091099999999997</v>
      </c>
      <c r="K204" s="27">
        <v>3.0530000000000002E-2</v>
      </c>
      <c r="L204" s="27">
        <v>22.987200000000001</v>
      </c>
      <c r="M204" s="27">
        <v>1.7389999999999999E-2</v>
      </c>
      <c r="N204" s="27">
        <v>0</v>
      </c>
      <c r="P204" s="27">
        <v>97.889020000000002</v>
      </c>
      <c r="Q204" s="27">
        <v>-7623.8</v>
      </c>
      <c r="R204" s="27">
        <v>-1683.8</v>
      </c>
      <c r="S204" s="27">
        <v>-77</v>
      </c>
      <c r="T204" s="27">
        <v>201</v>
      </c>
      <c r="U204" s="48">
        <v>39728.45516203704</v>
      </c>
    </row>
    <row r="205" spans="1:21" x14ac:dyDescent="0.2">
      <c r="A205" s="27" t="s">
        <v>272</v>
      </c>
      <c r="B205" s="28" t="s">
        <v>268</v>
      </c>
      <c r="C205" s="27">
        <v>97.135750000000002</v>
      </c>
      <c r="D205" s="27">
        <v>50.95975</v>
      </c>
      <c r="E205" s="27">
        <v>0</v>
      </c>
      <c r="F205" s="27">
        <v>2.452E-2</v>
      </c>
      <c r="G205" s="27">
        <v>0</v>
      </c>
      <c r="H205" s="27">
        <v>14.943680000000001</v>
      </c>
      <c r="I205" s="27">
        <v>0.15659000000000001</v>
      </c>
      <c r="J205" s="27">
        <v>8.0531299999999995</v>
      </c>
      <c r="K205" s="27">
        <v>1.2290000000000001E-2</v>
      </c>
      <c r="L205" s="27">
        <v>22.958559999999999</v>
      </c>
      <c r="M205" s="27">
        <v>2.4760000000000001E-2</v>
      </c>
      <c r="N205" s="27">
        <v>2.48E-3</v>
      </c>
      <c r="P205" s="27">
        <v>97.135750000000002</v>
      </c>
      <c r="Q205" s="27">
        <v>-7633.4</v>
      </c>
      <c r="R205" s="27">
        <v>-1683.4</v>
      </c>
      <c r="S205" s="27">
        <v>-77</v>
      </c>
      <c r="T205" s="27">
        <v>202</v>
      </c>
      <c r="U205" s="48">
        <v>39728.458171296297</v>
      </c>
    </row>
    <row r="206" spans="1:21" x14ac:dyDescent="0.2">
      <c r="A206" s="27" t="s">
        <v>273</v>
      </c>
      <c r="B206" s="28" t="s">
        <v>268</v>
      </c>
      <c r="C206" s="27">
        <v>97.791979999999995</v>
      </c>
      <c r="D206" s="27">
        <v>51.486260000000001</v>
      </c>
      <c r="E206" s="27">
        <v>1.9480000000000001E-2</v>
      </c>
      <c r="F206" s="27">
        <v>4.1709999999999997E-2</v>
      </c>
      <c r="G206" s="27">
        <v>1.444E-2</v>
      </c>
      <c r="H206" s="27">
        <v>13.604139999999999</v>
      </c>
      <c r="I206" s="27">
        <v>0.11962</v>
      </c>
      <c r="J206" s="27">
        <v>9.2761700000000005</v>
      </c>
      <c r="K206" s="27">
        <v>2.426E-2</v>
      </c>
      <c r="L206" s="27">
        <v>23.162140000000001</v>
      </c>
      <c r="M206" s="27">
        <v>3.4290000000000001E-2</v>
      </c>
      <c r="N206" s="27">
        <v>9.4699999999999993E-3</v>
      </c>
      <c r="P206" s="27">
        <v>97.791979999999995</v>
      </c>
      <c r="Q206" s="27">
        <v>-7643</v>
      </c>
      <c r="R206" s="27">
        <v>-1683</v>
      </c>
      <c r="S206" s="27">
        <v>-77</v>
      </c>
      <c r="T206" s="27">
        <v>203</v>
      </c>
      <c r="U206" s="48">
        <v>39728.461168981485</v>
      </c>
    </row>
    <row r="207" spans="1:21" x14ac:dyDescent="0.2">
      <c r="A207" s="27" t="s">
        <v>274</v>
      </c>
      <c r="B207" s="28" t="s">
        <v>275</v>
      </c>
      <c r="C207" s="27">
        <v>98.736009999999993</v>
      </c>
      <c r="D207" s="27">
        <v>54.33719</v>
      </c>
      <c r="E207" s="27">
        <v>0.15329000000000001</v>
      </c>
      <c r="F207" s="27">
        <v>0.65747999999999995</v>
      </c>
      <c r="G207" s="27">
        <v>0.47674</v>
      </c>
      <c r="H207" s="27">
        <v>15.76709</v>
      </c>
      <c r="I207" s="27">
        <v>8.7870000000000004E-2</v>
      </c>
      <c r="J207" s="27">
        <v>26.758420000000001</v>
      </c>
      <c r="K207" s="27">
        <v>0.111</v>
      </c>
      <c r="L207" s="27">
        <v>0.37059999999999998</v>
      </c>
      <c r="M207" s="27">
        <v>8.0700000000000008E-3</v>
      </c>
      <c r="N207" s="27">
        <v>8.2699999999999996E-3</v>
      </c>
      <c r="P207" s="27">
        <v>98.736009999999993</v>
      </c>
      <c r="Q207" s="27">
        <v>-17947</v>
      </c>
      <c r="R207" s="27">
        <v>26628</v>
      </c>
      <c r="S207" s="27">
        <v>-59</v>
      </c>
      <c r="T207" s="27">
        <v>204</v>
      </c>
      <c r="U207" s="48">
        <v>39728.464282407411</v>
      </c>
    </row>
    <row r="208" spans="1:21" x14ac:dyDescent="0.2">
      <c r="A208" s="27" t="s">
        <v>276</v>
      </c>
      <c r="B208" s="28" t="s">
        <v>275</v>
      </c>
      <c r="C208" s="27">
        <v>98.866489999999999</v>
      </c>
      <c r="D208" s="27">
        <v>55.029209999999999</v>
      </c>
      <c r="E208" s="27">
        <v>0.11144</v>
      </c>
      <c r="F208" s="27">
        <v>0.56764000000000003</v>
      </c>
      <c r="G208" s="27">
        <v>0.36768000000000001</v>
      </c>
      <c r="H208" s="27">
        <v>14.006959999999999</v>
      </c>
      <c r="I208" s="27">
        <v>7.6420000000000002E-2</v>
      </c>
      <c r="J208" s="27">
        <v>28.261150000000001</v>
      </c>
      <c r="K208" s="27">
        <v>7.6560000000000003E-2</v>
      </c>
      <c r="L208" s="27">
        <v>0.34984999999999999</v>
      </c>
      <c r="M208" s="27">
        <v>6.3099999999999996E-3</v>
      </c>
      <c r="N208" s="27">
        <v>1.328E-2</v>
      </c>
      <c r="P208" s="27">
        <v>98.866489999999999</v>
      </c>
      <c r="Q208" s="27">
        <v>-17940.2</v>
      </c>
      <c r="R208" s="27">
        <v>26628.799999999999</v>
      </c>
      <c r="S208" s="27">
        <v>-59</v>
      </c>
      <c r="T208" s="27">
        <v>205</v>
      </c>
      <c r="U208" s="48">
        <v>39728.467488425929</v>
      </c>
    </row>
    <row r="209" spans="1:21" x14ac:dyDescent="0.2">
      <c r="A209" s="27" t="s">
        <v>277</v>
      </c>
      <c r="B209" s="28" t="s">
        <v>275</v>
      </c>
      <c r="C209" s="27">
        <v>97.9101</v>
      </c>
      <c r="D209" s="27">
        <v>54.643990000000002</v>
      </c>
      <c r="E209" s="27">
        <v>0.17929999999999999</v>
      </c>
      <c r="F209" s="27">
        <v>1.0254799999999999</v>
      </c>
      <c r="G209" s="27">
        <v>0.48737000000000003</v>
      </c>
      <c r="H209" s="27">
        <v>12.521409999999999</v>
      </c>
      <c r="I209" s="27">
        <v>8.3790000000000003E-2</v>
      </c>
      <c r="J209" s="27">
        <v>28.00263</v>
      </c>
      <c r="K209" s="27">
        <v>8.3070000000000005E-2</v>
      </c>
      <c r="L209" s="27">
        <v>0.87431999999999999</v>
      </c>
      <c r="M209" s="27">
        <v>3.7599999999999999E-3</v>
      </c>
      <c r="N209" s="27">
        <v>4.9800000000000001E-3</v>
      </c>
      <c r="P209" s="27">
        <v>97.9101</v>
      </c>
      <c r="Q209" s="27">
        <v>-17933.400000000001</v>
      </c>
      <c r="R209" s="27">
        <v>26629.599999999999</v>
      </c>
      <c r="S209" s="27">
        <v>-59</v>
      </c>
      <c r="T209" s="27">
        <v>206</v>
      </c>
      <c r="U209" s="48">
        <v>39728.470497685186</v>
      </c>
    </row>
    <row r="210" spans="1:21" x14ac:dyDescent="0.2">
      <c r="A210" s="27" t="s">
        <v>278</v>
      </c>
      <c r="B210" s="28" t="s">
        <v>275</v>
      </c>
      <c r="C210" s="27">
        <v>98.330280000000002</v>
      </c>
      <c r="D210" s="27">
        <v>54.139710000000001</v>
      </c>
      <c r="E210" s="27">
        <v>0.1424</v>
      </c>
      <c r="F210" s="27">
        <v>0.61141999999999996</v>
      </c>
      <c r="G210" s="27">
        <v>0.37756000000000001</v>
      </c>
      <c r="H210" s="27">
        <v>15.89176</v>
      </c>
      <c r="I210" s="27">
        <v>0.14033999999999999</v>
      </c>
      <c r="J210" s="27">
        <v>26.5593</v>
      </c>
      <c r="K210" s="27">
        <v>0.12606999999999999</v>
      </c>
      <c r="L210" s="27">
        <v>0.33372000000000002</v>
      </c>
      <c r="M210" s="27">
        <v>8.0000000000000002E-3</v>
      </c>
      <c r="N210" s="27">
        <v>0</v>
      </c>
      <c r="P210" s="27">
        <v>98.330280000000002</v>
      </c>
      <c r="Q210" s="27">
        <v>-17926.599999999999</v>
      </c>
      <c r="R210" s="27">
        <v>26630.400000000001</v>
      </c>
      <c r="S210" s="27">
        <v>-59</v>
      </c>
      <c r="T210" s="27">
        <v>207</v>
      </c>
      <c r="U210" s="48">
        <v>39728.473506944443</v>
      </c>
    </row>
    <row r="211" spans="1:21" x14ac:dyDescent="0.2">
      <c r="A211" s="27" t="s">
        <v>279</v>
      </c>
      <c r="B211" s="28" t="s">
        <v>275</v>
      </c>
      <c r="C211" s="27">
        <v>98.86533</v>
      </c>
      <c r="D211" s="27">
        <v>54.307470000000002</v>
      </c>
      <c r="E211" s="27">
        <v>0.11391999999999999</v>
      </c>
      <c r="F211" s="27">
        <v>0.69893000000000005</v>
      </c>
      <c r="G211" s="27">
        <v>0.22434000000000001</v>
      </c>
      <c r="H211" s="27">
        <v>16.169429999999998</v>
      </c>
      <c r="I211" s="27">
        <v>0.16583000000000001</v>
      </c>
      <c r="J211" s="27">
        <v>25.27769</v>
      </c>
      <c r="K211" s="27">
        <v>0.12259</v>
      </c>
      <c r="L211" s="27">
        <v>1.7684500000000001</v>
      </c>
      <c r="M211" s="27">
        <v>1.5730000000000001E-2</v>
      </c>
      <c r="N211" s="27">
        <v>9.3999999999999997E-4</v>
      </c>
      <c r="P211" s="27">
        <v>98.86533</v>
      </c>
      <c r="Q211" s="27">
        <v>-17919.8</v>
      </c>
      <c r="R211" s="27">
        <v>26631.200000000001</v>
      </c>
      <c r="S211" s="27">
        <v>-59</v>
      </c>
      <c r="T211" s="27">
        <v>208</v>
      </c>
      <c r="U211" s="48">
        <v>39728.476493055554</v>
      </c>
    </row>
    <row r="212" spans="1:21" x14ac:dyDescent="0.2">
      <c r="A212" s="27" t="s">
        <v>280</v>
      </c>
      <c r="B212" s="28" t="s">
        <v>275</v>
      </c>
      <c r="C212" s="27">
        <v>96.012270000000001</v>
      </c>
      <c r="D212" s="27">
        <v>45.678350000000002</v>
      </c>
      <c r="E212" s="27">
        <v>2.4649999999999998E-2</v>
      </c>
      <c r="F212" s="27">
        <v>16.465029999999999</v>
      </c>
      <c r="G212" s="27">
        <v>6.7449999999999996E-2</v>
      </c>
      <c r="H212" s="27">
        <v>12.42085</v>
      </c>
      <c r="I212" s="27">
        <v>0.14050000000000001</v>
      </c>
      <c r="J212" s="27">
        <v>16.711459999999999</v>
      </c>
      <c r="K212" s="27">
        <v>0.10983999999999999</v>
      </c>
      <c r="L212" s="27">
        <v>4.3387500000000001</v>
      </c>
      <c r="M212" s="27">
        <v>4.2229999999999997E-2</v>
      </c>
      <c r="N212" s="27">
        <v>1.3169999999999999E-2</v>
      </c>
      <c r="P212" s="27">
        <v>96.012270000000001</v>
      </c>
      <c r="Q212" s="27">
        <v>-17913</v>
      </c>
      <c r="R212" s="27">
        <v>26632</v>
      </c>
      <c r="S212" s="27">
        <v>-59</v>
      </c>
      <c r="T212" s="27">
        <v>209</v>
      </c>
      <c r="U212" s="48">
        <v>39728.479502314818</v>
      </c>
    </row>
    <row r="213" spans="1:21" x14ac:dyDescent="0.2">
      <c r="A213" s="27" t="s">
        <v>281</v>
      </c>
      <c r="B213" s="28" t="s">
        <v>282</v>
      </c>
      <c r="C213" s="27">
        <v>98.627629999999996</v>
      </c>
      <c r="D213" s="27">
        <v>37.152940000000001</v>
      </c>
      <c r="E213" s="27">
        <v>0</v>
      </c>
      <c r="F213" s="27">
        <v>0</v>
      </c>
      <c r="G213" s="27">
        <v>3.7060000000000003E-2</v>
      </c>
      <c r="H213" s="27">
        <v>28.491029999999999</v>
      </c>
      <c r="I213" s="27">
        <v>0.24995000000000001</v>
      </c>
      <c r="J213" s="27">
        <v>32.095759999999999</v>
      </c>
      <c r="K213" s="27">
        <v>0.57823999999999998</v>
      </c>
      <c r="L213" s="27">
        <v>2.2380000000000001E-2</v>
      </c>
      <c r="M213" s="27">
        <v>2.5999999999999998E-4</v>
      </c>
      <c r="N213" s="27">
        <v>0</v>
      </c>
      <c r="P213" s="27">
        <v>98.627629999999996</v>
      </c>
      <c r="Q213" s="27">
        <v>-17899</v>
      </c>
      <c r="R213" s="27">
        <v>26632</v>
      </c>
      <c r="S213" s="27">
        <v>-59</v>
      </c>
      <c r="T213" s="27">
        <v>210</v>
      </c>
      <c r="U213" s="48">
        <v>39728.482557870368</v>
      </c>
    </row>
    <row r="214" spans="1:21" x14ac:dyDescent="0.2">
      <c r="A214" s="27" t="s">
        <v>283</v>
      </c>
      <c r="B214" s="28" t="s">
        <v>282</v>
      </c>
      <c r="C214" s="27">
        <v>98.595979999999997</v>
      </c>
      <c r="D214" s="27">
        <v>37.336390000000002</v>
      </c>
      <c r="E214" s="27">
        <v>1.14E-3</v>
      </c>
      <c r="F214" s="27">
        <v>0</v>
      </c>
      <c r="G214" s="27">
        <v>1.847E-2</v>
      </c>
      <c r="H214" s="27">
        <v>28.427309999999999</v>
      </c>
      <c r="I214" s="27">
        <v>0.26402999999999999</v>
      </c>
      <c r="J214" s="27">
        <v>31.95796</v>
      </c>
      <c r="K214" s="27">
        <v>0.57211999999999996</v>
      </c>
      <c r="L214" s="27">
        <v>1.2409999999999999E-2</v>
      </c>
      <c r="M214" s="27">
        <v>6.1599999999999997E-3</v>
      </c>
      <c r="N214" s="27">
        <v>0</v>
      </c>
      <c r="P214" s="27">
        <v>98.595979999999997</v>
      </c>
      <c r="Q214" s="27">
        <v>-17886.3</v>
      </c>
      <c r="R214" s="27">
        <v>26631.8</v>
      </c>
      <c r="S214" s="27">
        <v>-59</v>
      </c>
      <c r="T214" s="27">
        <v>211</v>
      </c>
      <c r="U214" s="48">
        <v>39728.485775462963</v>
      </c>
    </row>
    <row r="215" spans="1:21" x14ac:dyDescent="0.2">
      <c r="A215" s="27" t="s">
        <v>284</v>
      </c>
      <c r="B215" s="28" t="s">
        <v>282</v>
      </c>
      <c r="C215" s="27">
        <v>98.38203</v>
      </c>
      <c r="D215" s="27">
        <v>37.438009999999998</v>
      </c>
      <c r="E215" s="27">
        <v>8.4399999999999996E-3</v>
      </c>
      <c r="F215" s="27">
        <v>0</v>
      </c>
      <c r="G215" s="27">
        <v>1.575E-2</v>
      </c>
      <c r="H215" s="27">
        <v>28.438310000000001</v>
      </c>
      <c r="I215" s="27">
        <v>0.20527000000000001</v>
      </c>
      <c r="J215" s="27">
        <v>31.666319999999999</v>
      </c>
      <c r="K215" s="27">
        <v>0.59770999999999996</v>
      </c>
      <c r="L215" s="27">
        <v>1.221E-2</v>
      </c>
      <c r="M215" s="27">
        <v>0</v>
      </c>
      <c r="N215" s="27">
        <v>0</v>
      </c>
      <c r="P215" s="27">
        <v>98.38203</v>
      </c>
      <c r="Q215" s="27">
        <v>-17873.5</v>
      </c>
      <c r="R215" s="27">
        <v>26631.5</v>
      </c>
      <c r="S215" s="27">
        <v>-59</v>
      </c>
      <c r="T215" s="27">
        <v>212</v>
      </c>
      <c r="U215" s="48">
        <v>39728.48878472222</v>
      </c>
    </row>
    <row r="216" spans="1:21" x14ac:dyDescent="0.2">
      <c r="A216" s="27" t="s">
        <v>285</v>
      </c>
      <c r="B216" s="28" t="s">
        <v>282</v>
      </c>
      <c r="C216" s="27">
        <v>98.651179999999997</v>
      </c>
      <c r="D216" s="27">
        <v>37.322539999999996</v>
      </c>
      <c r="E216" s="27">
        <v>3.5300000000000002E-3</v>
      </c>
      <c r="F216" s="27">
        <v>5.7400000000000003E-3</v>
      </c>
      <c r="G216" s="27">
        <v>2.426E-2</v>
      </c>
      <c r="H216" s="27">
        <v>28.398669999999999</v>
      </c>
      <c r="I216" s="27">
        <v>0.23157</v>
      </c>
      <c r="J216" s="27">
        <v>32.103900000000003</v>
      </c>
      <c r="K216" s="27">
        <v>0.53007000000000004</v>
      </c>
      <c r="L216" s="27">
        <v>2.1299999999999999E-3</v>
      </c>
      <c r="M216" s="27">
        <v>2.1129999999999999E-2</v>
      </c>
      <c r="N216" s="27">
        <v>7.6299999999999996E-3</v>
      </c>
      <c r="P216" s="27">
        <v>98.651179999999997</v>
      </c>
      <c r="Q216" s="27">
        <v>-17860.8</v>
      </c>
      <c r="R216" s="27">
        <v>26631.3</v>
      </c>
      <c r="S216" s="27">
        <v>-59</v>
      </c>
      <c r="T216" s="27">
        <v>213</v>
      </c>
      <c r="U216" s="48">
        <v>39728.491782407407</v>
      </c>
    </row>
    <row r="217" spans="1:21" x14ac:dyDescent="0.2">
      <c r="A217" s="27" t="s">
        <v>286</v>
      </c>
      <c r="B217" s="28" t="s">
        <v>282</v>
      </c>
      <c r="C217" s="27">
        <v>98.575500000000005</v>
      </c>
      <c r="D217" s="27">
        <v>37.596969999999999</v>
      </c>
      <c r="E217" s="27">
        <v>1.5559999999999999E-2</v>
      </c>
      <c r="F217" s="27">
        <v>9.1000000000000004E-3</v>
      </c>
      <c r="G217" s="27">
        <v>2.8709999999999999E-2</v>
      </c>
      <c r="H217" s="27">
        <v>28.537099999999999</v>
      </c>
      <c r="I217" s="27">
        <v>0.21279000000000001</v>
      </c>
      <c r="J217" s="27">
        <v>31.51437</v>
      </c>
      <c r="K217" s="27">
        <v>0.63153999999999999</v>
      </c>
      <c r="L217" s="27">
        <v>9.4900000000000002E-3</v>
      </c>
      <c r="M217" s="27">
        <v>8.5400000000000007E-3</v>
      </c>
      <c r="N217" s="27">
        <v>1.132E-2</v>
      </c>
      <c r="P217" s="27">
        <v>98.575500000000005</v>
      </c>
      <c r="Q217" s="27">
        <v>-17848</v>
      </c>
      <c r="R217" s="27">
        <v>26631</v>
      </c>
      <c r="S217" s="27">
        <v>-59</v>
      </c>
      <c r="T217" s="27">
        <v>214</v>
      </c>
      <c r="U217" s="48">
        <v>39728.494768518518</v>
      </c>
    </row>
    <row r="218" spans="1:21" x14ac:dyDescent="0.2">
      <c r="A218" s="27" t="s">
        <v>287</v>
      </c>
      <c r="B218" s="28" t="s">
        <v>288</v>
      </c>
      <c r="C218" s="27">
        <v>102.03189999999999</v>
      </c>
      <c r="D218" s="27">
        <v>56.685380000000002</v>
      </c>
      <c r="E218" s="27">
        <v>3.798E-2</v>
      </c>
      <c r="F218" s="27">
        <v>17.553830000000001</v>
      </c>
      <c r="G218" s="27">
        <v>0.64126000000000005</v>
      </c>
      <c r="H218" s="27">
        <v>7.6475400000000002</v>
      </c>
      <c r="I218" s="27">
        <v>9.7369999999999998E-2</v>
      </c>
      <c r="J218" s="27">
        <v>8.7301199999999994</v>
      </c>
      <c r="K218" s="27">
        <v>9.4140000000000001E-2</v>
      </c>
      <c r="L218" s="27">
        <v>5.6102600000000002</v>
      </c>
      <c r="M218" s="27">
        <v>4.6488399999999999</v>
      </c>
      <c r="N218" s="27">
        <v>0.28521999999999997</v>
      </c>
      <c r="P218" s="27">
        <v>102.03189999999999</v>
      </c>
      <c r="Q218" s="27">
        <v>-18353</v>
      </c>
      <c r="R218" s="27">
        <v>26867</v>
      </c>
      <c r="S218" s="27">
        <v>-58</v>
      </c>
      <c r="T218" s="27">
        <v>215</v>
      </c>
      <c r="U218" s="48">
        <v>39728.497835648152</v>
      </c>
    </row>
    <row r="219" spans="1:21" x14ac:dyDescent="0.2">
      <c r="A219" s="27" t="s">
        <v>289</v>
      </c>
      <c r="B219" s="28" t="s">
        <v>288</v>
      </c>
      <c r="C219" s="27">
        <v>99.274619999999999</v>
      </c>
      <c r="D219" s="27">
        <v>54.358809999999998</v>
      </c>
      <c r="E219" s="27">
        <v>5.96E-3</v>
      </c>
      <c r="F219" s="27">
        <v>25.045210000000001</v>
      </c>
      <c r="G219" s="27">
        <v>1.0344500000000001</v>
      </c>
      <c r="H219" s="27">
        <v>4.8152600000000003</v>
      </c>
      <c r="I219" s="27">
        <v>0</v>
      </c>
      <c r="J219" s="27">
        <v>0.54622999999999999</v>
      </c>
      <c r="K219" s="27">
        <v>6.012E-2</v>
      </c>
      <c r="L219" s="27">
        <v>6.4260099999999998</v>
      </c>
      <c r="M219" s="27">
        <v>6.5140500000000001</v>
      </c>
      <c r="N219" s="27">
        <v>0.46851999999999999</v>
      </c>
      <c r="P219" s="27">
        <v>99.274619999999999</v>
      </c>
      <c r="Q219" s="27">
        <v>-18351.3</v>
      </c>
      <c r="R219" s="27">
        <v>26873</v>
      </c>
      <c r="S219" s="27">
        <v>-58</v>
      </c>
      <c r="T219" s="27">
        <v>216</v>
      </c>
      <c r="U219" s="48">
        <v>39728.501030092593</v>
      </c>
    </row>
    <row r="220" spans="1:21" x14ac:dyDescent="0.2">
      <c r="A220" s="27" t="s">
        <v>290</v>
      </c>
      <c r="B220" s="28" t="s">
        <v>288</v>
      </c>
      <c r="C220" s="27">
        <v>99.121669999999995</v>
      </c>
      <c r="D220" s="27">
        <v>58.991619999999998</v>
      </c>
      <c r="E220" s="27">
        <v>5.3899999999999998E-3</v>
      </c>
      <c r="F220" s="27">
        <v>24.432649999999999</v>
      </c>
      <c r="G220" s="27">
        <v>7.2700000000000001E-2</v>
      </c>
      <c r="H220" s="27">
        <v>1.0630299999999999</v>
      </c>
      <c r="I220" s="27">
        <v>0</v>
      </c>
      <c r="J220" s="27">
        <v>0.1066</v>
      </c>
      <c r="K220" s="27">
        <v>3.3110000000000001E-2</v>
      </c>
      <c r="L220" s="27">
        <v>6.5931600000000001</v>
      </c>
      <c r="M220" s="27">
        <v>7.3124000000000002</v>
      </c>
      <c r="N220" s="27">
        <v>0.51102000000000003</v>
      </c>
      <c r="P220" s="27">
        <v>99.121669999999995</v>
      </c>
      <c r="Q220" s="27">
        <v>-18349.7</v>
      </c>
      <c r="R220" s="27">
        <v>26879</v>
      </c>
      <c r="S220" s="27">
        <v>-58</v>
      </c>
      <c r="T220" s="27">
        <v>217</v>
      </c>
      <c r="U220" s="48">
        <v>39728.504050925927</v>
      </c>
    </row>
    <row r="221" spans="1:21" x14ac:dyDescent="0.2">
      <c r="A221" s="27" t="s">
        <v>291</v>
      </c>
      <c r="B221" s="28" t="s">
        <v>288</v>
      </c>
      <c r="C221" s="27">
        <v>100.2454</v>
      </c>
      <c r="D221" s="27">
        <v>56.462850000000003</v>
      </c>
      <c r="E221" s="27">
        <v>4.1919999999999999E-2</v>
      </c>
      <c r="F221" s="27">
        <v>19.710609999999999</v>
      </c>
      <c r="G221" s="27">
        <v>0.20824000000000001</v>
      </c>
      <c r="H221" s="27">
        <v>3.3698299999999999</v>
      </c>
      <c r="I221" s="27">
        <v>5.4129999999999998E-2</v>
      </c>
      <c r="J221" s="27">
        <v>3.7615699999999999</v>
      </c>
      <c r="K221" s="27">
        <v>5.561E-2</v>
      </c>
      <c r="L221" s="27">
        <v>10.77413</v>
      </c>
      <c r="M221" s="27">
        <v>5.4474900000000002</v>
      </c>
      <c r="N221" s="27">
        <v>0.35904000000000003</v>
      </c>
      <c r="P221" s="27">
        <v>100.2454</v>
      </c>
      <c r="Q221" s="27">
        <v>-18348</v>
      </c>
      <c r="R221" s="27">
        <v>26885</v>
      </c>
      <c r="S221" s="27">
        <v>-58</v>
      </c>
      <c r="T221" s="27">
        <v>218</v>
      </c>
      <c r="U221" s="48">
        <v>39728.507060185184</v>
      </c>
    </row>
    <row r="222" spans="1:21" x14ac:dyDescent="0.2">
      <c r="A222" s="27" t="s">
        <v>292</v>
      </c>
      <c r="B222" s="28" t="s">
        <v>293</v>
      </c>
      <c r="C222" s="27">
        <v>103.6095</v>
      </c>
      <c r="D222" s="27">
        <v>26.8918</v>
      </c>
      <c r="E222" s="27">
        <v>0.14577999999999999</v>
      </c>
      <c r="F222" s="27">
        <v>0.88554999999999995</v>
      </c>
      <c r="G222" s="27">
        <v>1.75817</v>
      </c>
      <c r="H222" s="27">
        <v>46.80856</v>
      </c>
      <c r="I222" s="27">
        <v>0.14130999999999999</v>
      </c>
      <c r="J222" s="27">
        <v>26.184560000000001</v>
      </c>
      <c r="K222" s="27">
        <v>0.40498000000000001</v>
      </c>
      <c r="L222" s="27">
        <v>0.36376999999999998</v>
      </c>
      <c r="M222" s="27">
        <v>2.4539999999999999E-2</v>
      </c>
      <c r="N222" s="27">
        <v>4.4999999999999999E-4</v>
      </c>
      <c r="P222" s="27">
        <v>103.6095</v>
      </c>
      <c r="Q222" s="27">
        <v>-18335</v>
      </c>
      <c r="R222" s="27">
        <v>26850</v>
      </c>
      <c r="S222" s="27">
        <v>-58</v>
      </c>
      <c r="T222" s="27">
        <v>219</v>
      </c>
      <c r="U222" s="48">
        <v>39728.510115740741</v>
      </c>
    </row>
    <row r="223" spans="1:21" x14ac:dyDescent="0.2">
      <c r="A223" s="27" t="s">
        <v>294</v>
      </c>
      <c r="B223" s="28" t="s">
        <v>293</v>
      </c>
      <c r="C223" s="27">
        <v>99.016689999999997</v>
      </c>
      <c r="D223" s="27">
        <v>37.269979999999997</v>
      </c>
      <c r="E223" s="27">
        <v>1.282E-2</v>
      </c>
      <c r="F223" s="27">
        <v>0</v>
      </c>
      <c r="G223" s="27">
        <v>3.1780000000000003E-2</v>
      </c>
      <c r="H223" s="27">
        <v>28.10745</v>
      </c>
      <c r="I223" s="27">
        <v>0.219</v>
      </c>
      <c r="J223" s="27">
        <v>32.810459999999999</v>
      </c>
      <c r="K223" s="27">
        <v>0.56272</v>
      </c>
      <c r="L223" s="27">
        <v>0</v>
      </c>
      <c r="M223" s="27">
        <v>2.4599999999999999E-3</v>
      </c>
      <c r="N223" s="27">
        <v>0</v>
      </c>
      <c r="P223" s="27">
        <v>99.016689999999997</v>
      </c>
      <c r="Q223" s="27">
        <v>-18328</v>
      </c>
      <c r="R223" s="27">
        <v>26833</v>
      </c>
      <c r="S223" s="27">
        <v>-58</v>
      </c>
      <c r="T223" s="27">
        <v>220</v>
      </c>
      <c r="U223" s="48">
        <v>39728.513321759259</v>
      </c>
    </row>
    <row r="224" spans="1:21" x14ac:dyDescent="0.2">
      <c r="A224" s="27" t="s">
        <v>295</v>
      </c>
      <c r="B224" s="28" t="s">
        <v>293</v>
      </c>
      <c r="C224" s="27">
        <v>99.014179999999996</v>
      </c>
      <c r="D224" s="27">
        <v>37.564619999999998</v>
      </c>
      <c r="E224" s="27">
        <v>2.97E-3</v>
      </c>
      <c r="F224" s="27">
        <v>1.004E-2</v>
      </c>
      <c r="G224" s="27">
        <v>1.9310000000000001E-2</v>
      </c>
      <c r="H224" s="27">
        <v>28.39845</v>
      </c>
      <c r="I224" s="27">
        <v>0.20219000000000001</v>
      </c>
      <c r="J224" s="27">
        <v>32.240099999999998</v>
      </c>
      <c r="K224" s="27">
        <v>0.54423999999999995</v>
      </c>
      <c r="L224" s="27">
        <v>1.5640000000000001E-2</v>
      </c>
      <c r="M224" s="27">
        <v>7.4799999999999997E-3</v>
      </c>
      <c r="N224" s="27">
        <v>9.1400000000000006E-3</v>
      </c>
      <c r="P224" s="27">
        <v>99.014179999999996</v>
      </c>
      <c r="Q224" s="27">
        <v>-18321</v>
      </c>
      <c r="R224" s="27">
        <v>26816</v>
      </c>
      <c r="S224" s="27">
        <v>-58</v>
      </c>
      <c r="T224" s="27">
        <v>221</v>
      </c>
      <c r="U224" s="48">
        <v>39728.516342592593</v>
      </c>
    </row>
    <row r="225" spans="1:21" x14ac:dyDescent="0.2">
      <c r="A225" s="27" t="s">
        <v>296</v>
      </c>
      <c r="B225" s="28" t="s">
        <v>297</v>
      </c>
      <c r="C225" s="27">
        <v>97.646479999999997</v>
      </c>
      <c r="D225" s="27">
        <v>36.654899999999998</v>
      </c>
      <c r="E225" s="27">
        <v>2.7519999999999999E-2</v>
      </c>
      <c r="F225" s="27">
        <v>2.426E-2</v>
      </c>
      <c r="G225" s="27">
        <v>9.8350000000000007E-2</v>
      </c>
      <c r="H225" s="27">
        <v>28.096450000000001</v>
      </c>
      <c r="I225" s="27">
        <v>0.21048</v>
      </c>
      <c r="J225" s="27">
        <v>31.894749999999998</v>
      </c>
      <c r="K225" s="27">
        <v>0.61775000000000002</v>
      </c>
      <c r="L225" s="27">
        <v>1.593E-2</v>
      </c>
      <c r="M225" s="27">
        <v>6.1000000000000004E-3</v>
      </c>
      <c r="N225" s="27">
        <v>0</v>
      </c>
      <c r="P225" s="27">
        <v>97.646479999999997</v>
      </c>
      <c r="Q225" s="27">
        <v>-13072</v>
      </c>
      <c r="R225" s="27">
        <v>32883</v>
      </c>
      <c r="S225" s="27">
        <v>-71</v>
      </c>
      <c r="T225" s="27">
        <v>222</v>
      </c>
      <c r="U225" s="48">
        <v>39728.519409722219</v>
      </c>
    </row>
    <row r="226" spans="1:21" x14ac:dyDescent="0.2">
      <c r="A226" s="27" t="s">
        <v>298</v>
      </c>
      <c r="B226" s="28" t="s">
        <v>297</v>
      </c>
      <c r="C226" s="27">
        <v>98.301850000000002</v>
      </c>
      <c r="D226" s="27">
        <v>36.577950000000001</v>
      </c>
      <c r="E226" s="27">
        <v>6.4850000000000005E-2</v>
      </c>
      <c r="F226" s="27">
        <v>0.11192000000000001</v>
      </c>
      <c r="G226" s="27">
        <v>0.10675999999999999</v>
      </c>
      <c r="H226" s="27">
        <v>29.04156</v>
      </c>
      <c r="I226" s="27">
        <v>0.23913999999999999</v>
      </c>
      <c r="J226" s="27">
        <v>31.619019999999999</v>
      </c>
      <c r="K226" s="27">
        <v>0.52056000000000002</v>
      </c>
      <c r="L226" s="27">
        <v>9.2599999999999991E-3</v>
      </c>
      <c r="M226" s="27">
        <v>9.9100000000000004E-3</v>
      </c>
      <c r="N226" s="27">
        <v>9.3999999999999997E-4</v>
      </c>
      <c r="P226" s="27">
        <v>98.301850000000002</v>
      </c>
      <c r="Q226" s="27">
        <v>-13063.6</v>
      </c>
      <c r="R226" s="27">
        <v>32882.800000000003</v>
      </c>
      <c r="S226" s="27">
        <v>-71</v>
      </c>
      <c r="T226" s="27">
        <v>223</v>
      </c>
      <c r="U226" s="48">
        <v>39728.522592592592</v>
      </c>
    </row>
    <row r="227" spans="1:21" x14ac:dyDescent="0.2">
      <c r="A227" s="27" t="s">
        <v>299</v>
      </c>
      <c r="B227" s="28" t="s">
        <v>297</v>
      </c>
      <c r="C227" s="27">
        <v>98.437520000000006</v>
      </c>
      <c r="D227" s="27">
        <v>37.128410000000002</v>
      </c>
      <c r="E227" s="27">
        <v>6.973E-2</v>
      </c>
      <c r="F227" s="27">
        <v>0</v>
      </c>
      <c r="G227" s="27">
        <v>3.4349999999999999E-2</v>
      </c>
      <c r="H227" s="27">
        <v>28.375129999999999</v>
      </c>
      <c r="I227" s="27">
        <v>0.19619</v>
      </c>
      <c r="J227" s="27">
        <v>32.036029999999997</v>
      </c>
      <c r="K227" s="27">
        <v>0.58116000000000001</v>
      </c>
      <c r="L227" s="27">
        <v>1.2279999999999999E-2</v>
      </c>
      <c r="M227" s="27">
        <v>4.2599999999999999E-3</v>
      </c>
      <c r="N227" s="27">
        <v>0</v>
      </c>
      <c r="P227" s="27">
        <v>98.437520000000006</v>
      </c>
      <c r="Q227" s="27">
        <v>-13055.2</v>
      </c>
      <c r="R227" s="27">
        <v>32882.6</v>
      </c>
      <c r="S227" s="27">
        <v>-71</v>
      </c>
      <c r="T227" s="27">
        <v>224</v>
      </c>
      <c r="U227" s="48">
        <v>39728.525601851848</v>
      </c>
    </row>
    <row r="228" spans="1:21" x14ac:dyDescent="0.2">
      <c r="A228" s="27" t="s">
        <v>300</v>
      </c>
      <c r="B228" s="28" t="s">
        <v>297</v>
      </c>
      <c r="C228" s="27">
        <v>98.40222</v>
      </c>
      <c r="D228" s="27">
        <v>36.689959999999999</v>
      </c>
      <c r="E228" s="27">
        <v>4.9439999999999998E-2</v>
      </c>
      <c r="F228" s="27">
        <v>0.38933000000000001</v>
      </c>
      <c r="G228" s="27">
        <v>9.8210000000000006E-2</v>
      </c>
      <c r="H228" s="27">
        <v>28.97559</v>
      </c>
      <c r="I228" s="27">
        <v>0.21609999999999999</v>
      </c>
      <c r="J228" s="27">
        <v>31.399139999999999</v>
      </c>
      <c r="K228" s="27">
        <v>0.55596000000000001</v>
      </c>
      <c r="L228" s="27">
        <v>2.2370000000000001E-2</v>
      </c>
      <c r="M228" s="27">
        <v>6.1199999999999996E-3</v>
      </c>
      <c r="N228" s="27">
        <v>0</v>
      </c>
      <c r="P228" s="27">
        <v>98.40222</v>
      </c>
      <c r="Q228" s="27">
        <v>-13046.8</v>
      </c>
      <c r="R228" s="27">
        <v>32882.400000000001</v>
      </c>
      <c r="S228" s="27">
        <v>-71</v>
      </c>
      <c r="T228" s="27">
        <v>225</v>
      </c>
      <c r="U228" s="48">
        <v>39728.528634259259</v>
      </c>
    </row>
    <row r="229" spans="1:21" x14ac:dyDescent="0.2">
      <c r="A229" s="27" t="s">
        <v>301</v>
      </c>
      <c r="B229" s="28" t="s">
        <v>297</v>
      </c>
      <c r="C229" s="27">
        <v>98.412109999999998</v>
      </c>
      <c r="D229" s="27">
        <v>37.254019999999997</v>
      </c>
      <c r="E229" s="27">
        <v>8.7349999999999997E-2</v>
      </c>
      <c r="F229" s="27">
        <v>1.461E-2</v>
      </c>
      <c r="G229" s="27">
        <v>1.873E-2</v>
      </c>
      <c r="H229" s="27">
        <v>28.46913</v>
      </c>
      <c r="I229" s="27">
        <v>0.23436999999999999</v>
      </c>
      <c r="J229" s="27">
        <v>31.81878</v>
      </c>
      <c r="K229" s="27">
        <v>0.51512999999999998</v>
      </c>
      <c r="L229" s="27">
        <v>0</v>
      </c>
      <c r="M229" s="27">
        <v>0</v>
      </c>
      <c r="N229" s="27">
        <v>0</v>
      </c>
      <c r="P229" s="27">
        <v>98.412109999999998</v>
      </c>
      <c r="Q229" s="27">
        <v>-13038.4</v>
      </c>
      <c r="R229" s="27">
        <v>32882.199999999997</v>
      </c>
      <c r="S229" s="27">
        <v>-71</v>
      </c>
      <c r="T229" s="27">
        <v>226</v>
      </c>
      <c r="U229" s="48">
        <v>39728.531631944446</v>
      </c>
    </row>
    <row r="230" spans="1:21" x14ac:dyDescent="0.2">
      <c r="A230" s="27" t="s">
        <v>302</v>
      </c>
      <c r="B230" s="28" t="s">
        <v>297</v>
      </c>
      <c r="C230" s="27">
        <v>99.063329999999993</v>
      </c>
      <c r="D230" s="27">
        <v>37.387279999999997</v>
      </c>
      <c r="E230" s="27">
        <v>3.9669999999999997E-2</v>
      </c>
      <c r="F230" s="27">
        <v>1.2880000000000001E-2</v>
      </c>
      <c r="G230" s="27">
        <v>3.4139999999999997E-2</v>
      </c>
      <c r="H230" s="27">
        <v>28.57518</v>
      </c>
      <c r="I230" s="27">
        <v>0.22319</v>
      </c>
      <c r="J230" s="27">
        <v>32.190480000000001</v>
      </c>
      <c r="K230" s="27">
        <v>0.55800000000000005</v>
      </c>
      <c r="L230" s="27">
        <v>1.8939999999999999E-2</v>
      </c>
      <c r="M230" s="27">
        <v>1.469E-2</v>
      </c>
      <c r="N230" s="27">
        <v>8.8999999999999999E-3</v>
      </c>
      <c r="P230" s="27">
        <v>99.063329999999993</v>
      </c>
      <c r="Q230" s="27">
        <v>-13030</v>
      </c>
      <c r="R230" s="27">
        <v>32882</v>
      </c>
      <c r="S230" s="27">
        <v>-71</v>
      </c>
      <c r="T230" s="27">
        <v>227</v>
      </c>
      <c r="U230" s="48">
        <v>39728.53465277778</v>
      </c>
    </row>
    <row r="231" spans="1:21" x14ac:dyDescent="0.2">
      <c r="A231" s="27" t="s">
        <v>303</v>
      </c>
      <c r="B231" s="28" t="s">
        <v>304</v>
      </c>
      <c r="C231" s="27">
        <v>96.74633</v>
      </c>
      <c r="D231" s="27">
        <v>43.994120000000002</v>
      </c>
      <c r="E231" s="27">
        <v>3.1700000000000001E-3</v>
      </c>
      <c r="F231" s="27">
        <v>31.207599999999999</v>
      </c>
      <c r="G231" s="27">
        <v>0.22178999999999999</v>
      </c>
      <c r="H231" s="27">
        <v>3.1491600000000002</v>
      </c>
      <c r="I231" s="27">
        <v>0</v>
      </c>
      <c r="J231" s="27">
        <v>0.67720000000000002</v>
      </c>
      <c r="K231" s="27">
        <v>6.6549999999999998E-2</v>
      </c>
      <c r="L231" s="27">
        <v>15.391159999999999</v>
      </c>
      <c r="M231" s="27">
        <v>1.9643600000000001</v>
      </c>
      <c r="N231" s="27">
        <v>7.1220000000000006E-2</v>
      </c>
      <c r="P231" s="27">
        <v>96.74633</v>
      </c>
      <c r="Q231" s="27">
        <v>-13035</v>
      </c>
      <c r="R231" s="27">
        <v>32850</v>
      </c>
      <c r="S231" s="27">
        <v>-71</v>
      </c>
      <c r="T231" s="27">
        <v>228</v>
      </c>
      <c r="U231" s="48">
        <v>39728.537719907406</v>
      </c>
    </row>
    <row r="232" spans="1:21" x14ac:dyDescent="0.2">
      <c r="A232" s="27" t="s">
        <v>305</v>
      </c>
      <c r="B232" s="28" t="s">
        <v>304</v>
      </c>
      <c r="C232" s="27">
        <v>100.08540000000001</v>
      </c>
      <c r="D232" s="27">
        <v>44.944920000000003</v>
      </c>
      <c r="E232" s="27">
        <v>2.3449999999999999E-2</v>
      </c>
      <c r="F232" s="27">
        <v>33.244349999999997</v>
      </c>
      <c r="G232" s="27">
        <v>0.34521000000000002</v>
      </c>
      <c r="H232" s="27">
        <v>3.9111400000000001</v>
      </c>
      <c r="I232" s="27">
        <v>6.6699999999999997E-3</v>
      </c>
      <c r="J232" s="27">
        <v>0.47137000000000001</v>
      </c>
      <c r="K232" s="27">
        <v>7.2980000000000003E-2</v>
      </c>
      <c r="L232" s="27">
        <v>15.115690000000001</v>
      </c>
      <c r="M232" s="27">
        <v>1.8669199999999999</v>
      </c>
      <c r="N232" s="27">
        <v>8.2739999999999994E-2</v>
      </c>
      <c r="P232" s="27">
        <v>100.08540000000001</v>
      </c>
      <c r="Q232" s="27">
        <v>-13038</v>
      </c>
      <c r="R232" s="27">
        <v>32850</v>
      </c>
      <c r="S232" s="27">
        <v>-71</v>
      </c>
      <c r="T232" s="27">
        <v>229</v>
      </c>
      <c r="U232" s="48">
        <v>39728.540902777779</v>
      </c>
    </row>
    <row r="233" spans="1:21" x14ac:dyDescent="0.2">
      <c r="A233" s="27" t="s">
        <v>306</v>
      </c>
      <c r="B233" s="28" t="s">
        <v>307</v>
      </c>
      <c r="C233" s="27">
        <v>97.837760000000003</v>
      </c>
      <c r="D233" s="27">
        <v>52.476500000000001</v>
      </c>
      <c r="E233" s="27">
        <v>4.0160000000000001E-2</v>
      </c>
      <c r="F233" s="27">
        <v>1.3439000000000001</v>
      </c>
      <c r="G233" s="27">
        <v>1.3169999999999999E-2</v>
      </c>
      <c r="H233" s="27">
        <v>8.2531199999999991</v>
      </c>
      <c r="I233" s="27">
        <v>4.317E-2</v>
      </c>
      <c r="J233" s="27">
        <v>12.538169999999999</v>
      </c>
      <c r="K233" s="27">
        <v>0.18679999999999999</v>
      </c>
      <c r="L233" s="27">
        <v>22.828109999999999</v>
      </c>
      <c r="M233" s="27">
        <v>0.11468</v>
      </c>
      <c r="N233" s="27">
        <v>0</v>
      </c>
      <c r="P233" s="27">
        <v>97.837760000000003</v>
      </c>
      <c r="Q233" s="27">
        <v>-13092</v>
      </c>
      <c r="R233" s="27">
        <v>32132</v>
      </c>
      <c r="S233" s="27">
        <v>-71</v>
      </c>
      <c r="T233" s="27">
        <v>230</v>
      </c>
      <c r="U233" s="48">
        <v>39728.543993055559</v>
      </c>
    </row>
    <row r="234" spans="1:21" x14ac:dyDescent="0.2">
      <c r="A234" s="27" t="s">
        <v>308</v>
      </c>
      <c r="B234" s="28" t="s">
        <v>307</v>
      </c>
      <c r="C234" s="27">
        <v>98.865080000000006</v>
      </c>
      <c r="D234" s="27">
        <v>52.403390000000002</v>
      </c>
      <c r="E234" s="27">
        <v>8.2900000000000005E-3</v>
      </c>
      <c r="F234" s="27">
        <v>3.5090000000000003E-2</v>
      </c>
      <c r="G234" s="27">
        <v>8.4000000000000003E-4</v>
      </c>
      <c r="H234" s="27">
        <v>11.17516</v>
      </c>
      <c r="I234" s="27">
        <v>8.9950000000000002E-2</v>
      </c>
      <c r="J234" s="27">
        <v>11.20791</v>
      </c>
      <c r="K234" s="27">
        <v>7.8390000000000001E-2</v>
      </c>
      <c r="L234" s="27">
        <v>23.860019999999999</v>
      </c>
      <c r="M234" s="27">
        <v>6.0299999999999998E-3</v>
      </c>
      <c r="N234" s="27">
        <v>0</v>
      </c>
      <c r="P234" s="27">
        <v>98.865080000000006</v>
      </c>
      <c r="Q234" s="27">
        <v>-13098.3</v>
      </c>
      <c r="R234" s="27">
        <v>32133.3</v>
      </c>
      <c r="S234" s="27">
        <v>-71</v>
      </c>
      <c r="T234" s="27">
        <v>231</v>
      </c>
      <c r="U234" s="48">
        <v>39728.547199074077</v>
      </c>
    </row>
    <row r="235" spans="1:21" x14ac:dyDescent="0.2">
      <c r="A235" s="27" t="s">
        <v>309</v>
      </c>
      <c r="B235" s="28" t="s">
        <v>307</v>
      </c>
      <c r="C235" s="27">
        <v>98.431229999999999</v>
      </c>
      <c r="D235" s="27">
        <v>52.644770000000001</v>
      </c>
      <c r="E235" s="27">
        <v>0</v>
      </c>
      <c r="F235" s="27">
        <v>0.16447999999999999</v>
      </c>
      <c r="G235" s="27">
        <v>1.959E-2</v>
      </c>
      <c r="H235" s="27">
        <v>9.2640499999999992</v>
      </c>
      <c r="I235" s="27">
        <v>5.1810000000000002E-2</v>
      </c>
      <c r="J235" s="27">
        <v>12.167350000000001</v>
      </c>
      <c r="K235" s="27">
        <v>8.233E-2</v>
      </c>
      <c r="L235" s="27">
        <v>23.953130000000002</v>
      </c>
      <c r="M235" s="27">
        <v>8.3479999999999999E-2</v>
      </c>
      <c r="N235" s="27">
        <v>2.3000000000000001E-4</v>
      </c>
      <c r="P235" s="27">
        <v>98.431229999999999</v>
      </c>
      <c r="Q235" s="27">
        <v>-13104.7</v>
      </c>
      <c r="R235" s="27">
        <v>32134.7</v>
      </c>
      <c r="S235" s="27">
        <v>-71</v>
      </c>
      <c r="T235" s="27">
        <v>232</v>
      </c>
      <c r="U235" s="48">
        <v>39728.550208333334</v>
      </c>
    </row>
    <row r="236" spans="1:21" x14ac:dyDescent="0.2">
      <c r="A236" s="27" t="s">
        <v>310</v>
      </c>
      <c r="B236" s="28" t="s">
        <v>307</v>
      </c>
      <c r="C236" s="27">
        <v>97.856120000000004</v>
      </c>
      <c r="D236" s="27">
        <v>52.513849999999998</v>
      </c>
      <c r="E236" s="27">
        <v>1.857E-2</v>
      </c>
      <c r="F236" s="27">
        <v>0.27706999999999998</v>
      </c>
      <c r="G236" s="27">
        <v>9.5300000000000003E-3</v>
      </c>
      <c r="H236" s="27">
        <v>9.0922999999999998</v>
      </c>
      <c r="I236" s="27">
        <v>2.23E-2</v>
      </c>
      <c r="J236" s="27">
        <v>12.432539999999999</v>
      </c>
      <c r="K236" s="27">
        <v>0.1009</v>
      </c>
      <c r="L236" s="27">
        <v>23.26258</v>
      </c>
      <c r="M236" s="27">
        <v>0.1139</v>
      </c>
      <c r="N236" s="27">
        <v>1.259E-2</v>
      </c>
      <c r="P236" s="27">
        <v>97.856120000000004</v>
      </c>
      <c r="Q236" s="27">
        <v>-13111</v>
      </c>
      <c r="R236" s="27">
        <v>32136</v>
      </c>
      <c r="S236" s="27">
        <v>-71</v>
      </c>
      <c r="T236" s="27">
        <v>233</v>
      </c>
      <c r="U236" s="48">
        <v>39728.553194444445</v>
      </c>
    </row>
    <row r="237" spans="1:21" x14ac:dyDescent="0.2">
      <c r="A237" s="27" t="s">
        <v>311</v>
      </c>
      <c r="B237" s="28" t="s">
        <v>312</v>
      </c>
      <c r="C237" s="27">
        <v>98.335840000000005</v>
      </c>
      <c r="D237" s="27">
        <v>37.177410000000002</v>
      </c>
      <c r="E237" s="27">
        <v>0.1</v>
      </c>
      <c r="F237" s="27">
        <v>0</v>
      </c>
      <c r="G237" s="27">
        <v>4.734E-2</v>
      </c>
      <c r="H237" s="27">
        <v>28.25873</v>
      </c>
      <c r="I237" s="27">
        <v>0.22503000000000001</v>
      </c>
      <c r="J237" s="27">
        <v>31.933489999999999</v>
      </c>
      <c r="K237" s="27">
        <v>0.57747999999999999</v>
      </c>
      <c r="L237" s="27">
        <v>1.359E-2</v>
      </c>
      <c r="M237" s="27">
        <v>2.7599999999999999E-3</v>
      </c>
      <c r="N237" s="27">
        <v>0</v>
      </c>
      <c r="P237" s="27">
        <v>98.335840000000005</v>
      </c>
      <c r="Q237" s="27">
        <v>-13135</v>
      </c>
      <c r="R237" s="27">
        <v>32354</v>
      </c>
      <c r="S237" s="27">
        <v>-71</v>
      </c>
      <c r="T237" s="27">
        <v>234</v>
      </c>
      <c r="U237" s="48">
        <v>39728.556250000001</v>
      </c>
    </row>
    <row r="238" spans="1:21" x14ac:dyDescent="0.2">
      <c r="A238" s="27" t="s">
        <v>313</v>
      </c>
      <c r="B238" s="28" t="s">
        <v>312</v>
      </c>
      <c r="C238" s="27">
        <v>98.383420000000001</v>
      </c>
      <c r="D238" s="27">
        <v>37.20872</v>
      </c>
      <c r="E238" s="27">
        <v>4.1459999999999997E-2</v>
      </c>
      <c r="F238" s="27">
        <v>5.1700000000000001E-3</v>
      </c>
      <c r="G238" s="27">
        <v>2.043E-2</v>
      </c>
      <c r="H238" s="27">
        <v>28.393550000000001</v>
      </c>
      <c r="I238" s="27">
        <v>0.21645</v>
      </c>
      <c r="J238" s="27">
        <v>31.91891</v>
      </c>
      <c r="K238" s="27">
        <v>0.54764999999999997</v>
      </c>
      <c r="L238" s="27">
        <v>1.389E-2</v>
      </c>
      <c r="M238" s="27">
        <v>1.44E-2</v>
      </c>
      <c r="N238" s="27">
        <v>2.7899999999999999E-3</v>
      </c>
      <c r="P238" s="27">
        <v>98.383420000000001</v>
      </c>
      <c r="Q238" s="27">
        <v>-13128.7</v>
      </c>
      <c r="R238" s="27">
        <v>32360.3</v>
      </c>
      <c r="S238" s="27">
        <v>-71</v>
      </c>
      <c r="T238" s="27">
        <v>235</v>
      </c>
      <c r="U238" s="48">
        <v>39728.55945601852</v>
      </c>
    </row>
    <row r="239" spans="1:21" x14ac:dyDescent="0.2">
      <c r="A239" s="27" t="s">
        <v>314</v>
      </c>
      <c r="B239" s="28" t="s">
        <v>312</v>
      </c>
      <c r="C239" s="27">
        <v>98.557689999999994</v>
      </c>
      <c r="D239" s="27">
        <v>36.699660000000002</v>
      </c>
      <c r="E239" s="27">
        <v>6.3439999999999996E-2</v>
      </c>
      <c r="F239" s="27">
        <v>6.1190000000000001E-2</v>
      </c>
      <c r="G239" s="27">
        <v>0.12759999999999999</v>
      </c>
      <c r="H239" s="27">
        <v>29.422229999999999</v>
      </c>
      <c r="I239" s="27">
        <v>0.19055</v>
      </c>
      <c r="J239" s="27">
        <v>31.414429999999999</v>
      </c>
      <c r="K239" s="27">
        <v>0.56452999999999998</v>
      </c>
      <c r="L239" s="27">
        <v>7.9000000000000008E-3</v>
      </c>
      <c r="M239" s="27">
        <v>1.5E-3</v>
      </c>
      <c r="N239" s="27">
        <v>4.6499999999999996E-3</v>
      </c>
      <c r="P239" s="27">
        <v>98.557689999999994</v>
      </c>
      <c r="Q239" s="27">
        <v>-13122.3</v>
      </c>
      <c r="R239" s="27">
        <v>32366.7</v>
      </c>
      <c r="S239" s="27">
        <v>-71</v>
      </c>
      <c r="T239" s="27">
        <v>236</v>
      </c>
      <c r="U239" s="48">
        <v>39728.562476851854</v>
      </c>
    </row>
    <row r="240" spans="1:21" x14ac:dyDescent="0.2">
      <c r="A240" s="27" t="s">
        <v>315</v>
      </c>
      <c r="B240" s="28" t="s">
        <v>312</v>
      </c>
      <c r="C240" s="27">
        <v>101.0878</v>
      </c>
      <c r="D240" s="27">
        <v>31.831759999999999</v>
      </c>
      <c r="E240" s="27">
        <v>2.4309999999999998E-2</v>
      </c>
      <c r="F240" s="27">
        <v>20.761209999999998</v>
      </c>
      <c r="G240" s="27">
        <v>9.2509999999999995E-2</v>
      </c>
      <c r="H240" s="27">
        <v>24.51125</v>
      </c>
      <c r="I240" s="27">
        <v>0.16331000000000001</v>
      </c>
      <c r="J240" s="27">
        <v>22.659300000000002</v>
      </c>
      <c r="K240" s="27">
        <v>0.48335</v>
      </c>
      <c r="L240" s="27">
        <v>0.52327000000000001</v>
      </c>
      <c r="M240" s="27">
        <v>3.3790000000000001E-2</v>
      </c>
      <c r="N240" s="27">
        <v>3.7399999999999998E-3</v>
      </c>
      <c r="P240" s="27">
        <v>101.0878</v>
      </c>
      <c r="Q240" s="27">
        <v>-13116</v>
      </c>
      <c r="R240" s="27">
        <v>32373</v>
      </c>
      <c r="S240" s="27">
        <v>-71</v>
      </c>
      <c r="T240" s="27">
        <v>237</v>
      </c>
      <c r="U240" s="48">
        <v>39728.565462962964</v>
      </c>
    </row>
    <row r="241" spans="1:21" x14ac:dyDescent="0.2">
      <c r="A241" s="27" t="s">
        <v>316</v>
      </c>
      <c r="B241" s="28" t="s">
        <v>317</v>
      </c>
      <c r="C241" s="27">
        <v>98.640029999999996</v>
      </c>
      <c r="D241" s="27">
        <v>37.395440000000001</v>
      </c>
      <c r="E241" s="27">
        <v>5.6800000000000002E-3</v>
      </c>
      <c r="F241" s="27">
        <v>0</v>
      </c>
      <c r="G241" s="27">
        <v>1.422E-2</v>
      </c>
      <c r="H241" s="27">
        <v>28.372530000000001</v>
      </c>
      <c r="I241" s="27">
        <v>0.19775999999999999</v>
      </c>
      <c r="J241" s="27">
        <v>32.038499999999999</v>
      </c>
      <c r="K241" s="27">
        <v>0.57421</v>
      </c>
      <c r="L241" s="27">
        <v>1.5299999999999999E-2</v>
      </c>
      <c r="M241" s="27">
        <v>1.06E-2</v>
      </c>
      <c r="N241" s="27">
        <v>1.5789999999999998E-2</v>
      </c>
      <c r="P241" s="27">
        <v>98.640029999999996</v>
      </c>
      <c r="Q241" s="27">
        <v>-13418</v>
      </c>
      <c r="R241" s="27">
        <v>32019</v>
      </c>
      <c r="S241" s="27">
        <v>-72</v>
      </c>
      <c r="T241" s="27">
        <v>238</v>
      </c>
      <c r="U241" s="48">
        <v>39728.568506944444</v>
      </c>
    </row>
    <row r="242" spans="1:21" x14ac:dyDescent="0.2">
      <c r="A242" s="27" t="s">
        <v>318</v>
      </c>
      <c r="B242" s="28" t="s">
        <v>317</v>
      </c>
      <c r="C242" s="27">
        <v>98.428139999999999</v>
      </c>
      <c r="D242" s="27">
        <v>37.15099</v>
      </c>
      <c r="E242" s="27">
        <v>4.3E-3</v>
      </c>
      <c r="F242" s="27">
        <v>1.976E-2</v>
      </c>
      <c r="G242" s="27">
        <v>2.656E-2</v>
      </c>
      <c r="H242" s="27">
        <v>28.250900000000001</v>
      </c>
      <c r="I242" s="27">
        <v>0.22037000000000001</v>
      </c>
      <c r="J242" s="27">
        <v>32.142690000000002</v>
      </c>
      <c r="K242" s="27">
        <v>0.55937999999999999</v>
      </c>
      <c r="L242" s="27">
        <v>4.9230000000000003E-2</v>
      </c>
      <c r="M242" s="27">
        <v>3.9500000000000004E-3</v>
      </c>
      <c r="N242" s="27">
        <v>0</v>
      </c>
      <c r="P242" s="27">
        <v>98.428139999999999</v>
      </c>
      <c r="Q242" s="27">
        <v>-13407.5</v>
      </c>
      <c r="R242" s="27">
        <v>32012.5</v>
      </c>
      <c r="S242" s="27">
        <v>-72</v>
      </c>
      <c r="T242" s="27">
        <v>239</v>
      </c>
      <c r="U242" s="48">
        <v>39728.571770833332</v>
      </c>
    </row>
    <row r="243" spans="1:21" x14ac:dyDescent="0.2">
      <c r="A243" s="27" t="s">
        <v>319</v>
      </c>
      <c r="B243" s="28" t="s">
        <v>317</v>
      </c>
      <c r="C243" s="27">
        <v>98.704269999999994</v>
      </c>
      <c r="D243" s="27">
        <v>37.197229999999998</v>
      </c>
      <c r="E243" s="27">
        <v>6.9999999999999999E-4</v>
      </c>
      <c r="F243" s="27">
        <v>0</v>
      </c>
      <c r="G243" s="27">
        <v>2.5860000000000001E-2</v>
      </c>
      <c r="H243" s="27">
        <v>28.326419999999999</v>
      </c>
      <c r="I243" s="27">
        <v>0.23694000000000001</v>
      </c>
      <c r="J243" s="27">
        <v>32.292999999999999</v>
      </c>
      <c r="K243" s="27">
        <v>0.56620000000000004</v>
      </c>
      <c r="L243" s="27">
        <v>3.9010000000000003E-2</v>
      </c>
      <c r="M243" s="27">
        <v>4.0400000000000002E-3</v>
      </c>
      <c r="N243" s="27">
        <v>1.486E-2</v>
      </c>
      <c r="P243" s="27">
        <v>98.704269999999994</v>
      </c>
      <c r="Q243" s="27">
        <v>-13397</v>
      </c>
      <c r="R243" s="27">
        <v>32006</v>
      </c>
      <c r="S243" s="27">
        <v>-72</v>
      </c>
      <c r="T243" s="27">
        <v>240</v>
      </c>
      <c r="U243" s="48">
        <v>39728.574791666666</v>
      </c>
    </row>
    <row r="244" spans="1:21" x14ac:dyDescent="0.2">
      <c r="A244" s="27" t="s">
        <v>320</v>
      </c>
      <c r="B244" s="28" t="s">
        <v>321</v>
      </c>
      <c r="C244" s="27">
        <v>99.436149999999998</v>
      </c>
      <c r="D244" s="27">
        <v>50.943989999999999</v>
      </c>
      <c r="E244" s="27">
        <v>2.1360000000000001E-2</v>
      </c>
      <c r="F244" s="27">
        <v>0.33922999999999998</v>
      </c>
      <c r="G244" s="27">
        <v>0.42484</v>
      </c>
      <c r="H244" s="27">
        <v>22.268820000000002</v>
      </c>
      <c r="I244" s="27">
        <v>0.22520999999999999</v>
      </c>
      <c r="J244" s="27">
        <v>24.714089999999999</v>
      </c>
      <c r="K244" s="27">
        <v>0.19070000000000001</v>
      </c>
      <c r="L244" s="27">
        <v>0.30791000000000002</v>
      </c>
      <c r="M244" s="27">
        <v>0</v>
      </c>
      <c r="N244" s="27">
        <v>0</v>
      </c>
      <c r="P244" s="27">
        <v>99.436149999999998</v>
      </c>
      <c r="Q244" s="27">
        <v>-13682</v>
      </c>
      <c r="R244" s="27">
        <v>32845</v>
      </c>
      <c r="S244" s="27">
        <v>-70</v>
      </c>
      <c r="T244" s="27">
        <v>241</v>
      </c>
      <c r="U244" s="48">
        <v>39728.577847222223</v>
      </c>
    </row>
    <row r="245" spans="1:21" x14ac:dyDescent="0.2">
      <c r="A245" s="27" t="s">
        <v>322</v>
      </c>
      <c r="B245" s="28" t="s">
        <v>321</v>
      </c>
      <c r="C245" s="27">
        <v>97.947850000000003</v>
      </c>
      <c r="D245" s="27">
        <v>51.132350000000002</v>
      </c>
      <c r="E245" s="27">
        <v>2.8719999999999999E-2</v>
      </c>
      <c r="F245" s="27">
        <v>0.35032000000000002</v>
      </c>
      <c r="G245" s="27">
        <v>0.30303999999999998</v>
      </c>
      <c r="H245" s="27">
        <v>19.635370000000002</v>
      </c>
      <c r="I245" s="27">
        <v>0.22466</v>
      </c>
      <c r="J245" s="27">
        <v>25.18065</v>
      </c>
      <c r="K245" s="27">
        <v>0.20288</v>
      </c>
      <c r="L245" s="27">
        <v>0.88244</v>
      </c>
      <c r="M245" s="27">
        <v>7.1700000000000002E-3</v>
      </c>
      <c r="N245" s="27">
        <v>2.4000000000000001E-4</v>
      </c>
      <c r="P245" s="27">
        <v>97.947850000000003</v>
      </c>
      <c r="Q245" s="27">
        <v>-13685</v>
      </c>
      <c r="R245" s="27">
        <v>32845</v>
      </c>
      <c r="S245" s="27">
        <v>-70</v>
      </c>
      <c r="T245" s="27">
        <v>242</v>
      </c>
      <c r="U245" s="48">
        <v>39728.581041666665</v>
      </c>
    </row>
    <row r="246" spans="1:21" x14ac:dyDescent="0.2">
      <c r="A246" s="27" t="s">
        <v>323</v>
      </c>
      <c r="B246" s="28" t="s">
        <v>321</v>
      </c>
      <c r="C246" s="27">
        <v>99.802930000000003</v>
      </c>
      <c r="D246" s="27">
        <v>46.884599999999999</v>
      </c>
      <c r="E246" s="27">
        <v>3.5450000000000002E-2</v>
      </c>
      <c r="F246" s="27">
        <v>0.87917000000000001</v>
      </c>
      <c r="G246" s="27">
        <v>0.76654999999999995</v>
      </c>
      <c r="H246" s="27">
        <v>26.669599999999999</v>
      </c>
      <c r="I246" s="27">
        <v>0.20634</v>
      </c>
      <c r="J246" s="27">
        <v>23.724460000000001</v>
      </c>
      <c r="K246" s="27">
        <v>0.26640000000000003</v>
      </c>
      <c r="L246" s="27">
        <v>0.37036999999999998</v>
      </c>
      <c r="M246" s="27">
        <v>0</v>
      </c>
      <c r="N246" s="27">
        <v>0</v>
      </c>
      <c r="P246" s="27">
        <v>99.802930000000003</v>
      </c>
      <c r="Q246" s="27">
        <v>-13688</v>
      </c>
      <c r="R246" s="27">
        <v>32845</v>
      </c>
      <c r="S246" s="27">
        <v>-70</v>
      </c>
      <c r="T246" s="27">
        <v>243</v>
      </c>
      <c r="U246" s="48">
        <v>39728.584050925929</v>
      </c>
    </row>
    <row r="247" spans="1:21" x14ac:dyDescent="0.2">
      <c r="A247" s="27" t="s">
        <v>324</v>
      </c>
      <c r="B247" s="28" t="s">
        <v>325</v>
      </c>
      <c r="C247" s="27">
        <v>98.793980000000005</v>
      </c>
      <c r="D247" s="27">
        <v>53.635930000000002</v>
      </c>
      <c r="E247" s="27">
        <v>3.0009999999999998E-2</v>
      </c>
      <c r="F247" s="27">
        <v>0.64278999999999997</v>
      </c>
      <c r="G247" s="27">
        <v>7.102E-2</v>
      </c>
      <c r="H247" s="27">
        <v>17.545369999999998</v>
      </c>
      <c r="I247" s="27">
        <v>0.17161999999999999</v>
      </c>
      <c r="J247" s="27">
        <v>25.999359999999999</v>
      </c>
      <c r="K247" s="27">
        <v>0.34521000000000002</v>
      </c>
      <c r="L247" s="27">
        <v>0.35049999999999998</v>
      </c>
      <c r="M247" s="27">
        <v>1.2099999999999999E-3</v>
      </c>
      <c r="N247" s="27">
        <v>9.5E-4</v>
      </c>
      <c r="P247" s="27">
        <v>98.793980000000005</v>
      </c>
      <c r="Q247" s="27">
        <v>-13685</v>
      </c>
      <c r="R247" s="27">
        <v>32830</v>
      </c>
      <c r="S247" s="27">
        <v>-70</v>
      </c>
      <c r="T247" s="27">
        <v>244</v>
      </c>
      <c r="U247" s="48">
        <v>39728.587129629632</v>
      </c>
    </row>
    <row r="248" spans="1:21" x14ac:dyDescent="0.2">
      <c r="A248" s="27" t="s">
        <v>326</v>
      </c>
      <c r="B248" s="28" t="s">
        <v>325</v>
      </c>
      <c r="C248" s="27">
        <v>98.933670000000006</v>
      </c>
      <c r="D248" s="27">
        <v>53.702060000000003</v>
      </c>
      <c r="E248" s="27">
        <v>1.908E-2</v>
      </c>
      <c r="F248" s="27">
        <v>0.61323000000000005</v>
      </c>
      <c r="G248" s="27">
        <v>7.9380000000000006E-2</v>
      </c>
      <c r="H248" s="27">
        <v>17.63111</v>
      </c>
      <c r="I248" s="27">
        <v>0.23164000000000001</v>
      </c>
      <c r="J248" s="27">
        <v>26.043430000000001</v>
      </c>
      <c r="K248" s="27">
        <v>0.24249000000000001</v>
      </c>
      <c r="L248" s="27">
        <v>0.36032999999999998</v>
      </c>
      <c r="M248" s="27">
        <v>1.0919999999999999E-2</v>
      </c>
      <c r="N248" s="27">
        <v>0</v>
      </c>
      <c r="P248" s="27">
        <v>98.933670000000006</v>
      </c>
      <c r="Q248" s="27">
        <v>-13687.5</v>
      </c>
      <c r="R248" s="27">
        <v>32828</v>
      </c>
      <c r="S248" s="27">
        <v>-70</v>
      </c>
      <c r="T248" s="27">
        <v>245</v>
      </c>
      <c r="U248" s="48">
        <v>39728.590324074074</v>
      </c>
    </row>
    <row r="249" spans="1:21" x14ac:dyDescent="0.2">
      <c r="A249" s="27" t="s">
        <v>327</v>
      </c>
      <c r="B249" s="28" t="s">
        <v>325</v>
      </c>
      <c r="C249" s="27">
        <v>99.109059999999999</v>
      </c>
      <c r="D249" s="27">
        <v>53.79571</v>
      </c>
      <c r="E249" s="27">
        <v>2.6200000000000001E-2</v>
      </c>
      <c r="F249" s="27">
        <v>0.44934000000000002</v>
      </c>
      <c r="G249" s="27">
        <v>7.0870000000000002E-2</v>
      </c>
      <c r="H249" s="27">
        <v>17.731560000000002</v>
      </c>
      <c r="I249" s="27">
        <v>0.22445999999999999</v>
      </c>
      <c r="J249" s="27">
        <v>26.209800000000001</v>
      </c>
      <c r="K249" s="27">
        <v>0.24437999999999999</v>
      </c>
      <c r="L249" s="27">
        <v>0.34578999999999999</v>
      </c>
      <c r="M249" s="27">
        <v>5.0400000000000002E-3</v>
      </c>
      <c r="N249" s="27">
        <v>5.9100000000000003E-3</v>
      </c>
      <c r="P249" s="27">
        <v>99.109059999999999</v>
      </c>
      <c r="Q249" s="27">
        <v>-13690</v>
      </c>
      <c r="R249" s="27">
        <v>32826</v>
      </c>
      <c r="S249" s="27">
        <v>-70</v>
      </c>
      <c r="T249" s="27">
        <v>246</v>
      </c>
      <c r="U249" s="48">
        <v>39728.593344907407</v>
      </c>
    </row>
    <row r="250" spans="1:21" x14ac:dyDescent="0.2">
      <c r="A250" s="27" t="s">
        <v>328</v>
      </c>
      <c r="B250" s="28" t="s">
        <v>329</v>
      </c>
      <c r="C250" s="27">
        <v>99.302679999999995</v>
      </c>
      <c r="D250" s="27">
        <v>57.610210000000002</v>
      </c>
      <c r="E250" s="27">
        <v>1.244E-2</v>
      </c>
      <c r="F250" s="27">
        <v>25.356839999999998</v>
      </c>
      <c r="G250" s="27">
        <v>6.6610000000000003E-2</v>
      </c>
      <c r="H250" s="27">
        <v>1.3231900000000001</v>
      </c>
      <c r="I250" s="27">
        <v>2.0000000000000001E-4</v>
      </c>
      <c r="J250" s="27">
        <v>0.12407</v>
      </c>
      <c r="K250" s="27">
        <v>3.7569999999999999E-2</v>
      </c>
      <c r="L250" s="27">
        <v>7.4487300000000003</v>
      </c>
      <c r="M250" s="27">
        <v>6.8502999999999998</v>
      </c>
      <c r="N250" s="27">
        <v>0.47252</v>
      </c>
      <c r="P250" s="27">
        <v>99.302679999999995</v>
      </c>
      <c r="Q250" s="27">
        <v>-6607</v>
      </c>
      <c r="R250" s="27">
        <v>24847</v>
      </c>
      <c r="S250" s="27">
        <v>-70</v>
      </c>
      <c r="T250" s="27">
        <v>247</v>
      </c>
      <c r="U250" s="48">
        <v>39728.596388888887</v>
      </c>
    </row>
    <row r="251" spans="1:21" x14ac:dyDescent="0.2">
      <c r="A251" s="27" t="s">
        <v>330</v>
      </c>
      <c r="B251" s="28" t="s">
        <v>329</v>
      </c>
      <c r="C251" s="27">
        <v>99.653300000000002</v>
      </c>
      <c r="D251" s="27">
        <v>56.651809999999998</v>
      </c>
      <c r="E251" s="27">
        <v>9.3100000000000006E-3</v>
      </c>
      <c r="F251" s="27">
        <v>26.551950000000001</v>
      </c>
      <c r="G251" s="27">
        <v>1.5939999999999999E-2</v>
      </c>
      <c r="H251" s="27">
        <v>0.93889999999999996</v>
      </c>
      <c r="I251" s="27">
        <v>0</v>
      </c>
      <c r="J251" s="27">
        <v>4.3709999999999999E-2</v>
      </c>
      <c r="K251" s="27">
        <v>4.6679999999999999E-2</v>
      </c>
      <c r="L251" s="27">
        <v>8.8026800000000005</v>
      </c>
      <c r="M251" s="27">
        <v>6.1875900000000001</v>
      </c>
      <c r="N251" s="27">
        <v>0.40472000000000002</v>
      </c>
      <c r="P251" s="27">
        <v>99.653300000000002</v>
      </c>
      <c r="Q251" s="27">
        <v>-6610.3</v>
      </c>
      <c r="R251" s="27">
        <v>24846.3</v>
      </c>
      <c r="S251" s="27">
        <v>-70</v>
      </c>
      <c r="T251" s="27">
        <v>248</v>
      </c>
      <c r="U251" s="48">
        <v>39728.599618055552</v>
      </c>
    </row>
    <row r="252" spans="1:21" x14ac:dyDescent="0.2">
      <c r="A252" s="27" t="s">
        <v>331</v>
      </c>
      <c r="B252" s="28" t="s">
        <v>329</v>
      </c>
      <c r="C252" s="27">
        <v>99.392200000000003</v>
      </c>
      <c r="D252" s="27">
        <v>55.481479999999998</v>
      </c>
      <c r="E252" s="27">
        <v>4.5700000000000003E-3</v>
      </c>
      <c r="F252" s="27">
        <v>27.27224</v>
      </c>
      <c r="G252" s="27">
        <v>2.598E-2</v>
      </c>
      <c r="H252" s="27">
        <v>0.91208</v>
      </c>
      <c r="I252" s="27">
        <v>0</v>
      </c>
      <c r="J252" s="27">
        <v>1.447E-2</v>
      </c>
      <c r="K252" s="27">
        <v>4.2500000000000003E-2</v>
      </c>
      <c r="L252" s="27">
        <v>9.6518300000000004</v>
      </c>
      <c r="M252" s="27">
        <v>5.6502499999999998</v>
      </c>
      <c r="N252" s="27">
        <v>0.33678999999999998</v>
      </c>
      <c r="P252" s="27">
        <v>99.392200000000003</v>
      </c>
      <c r="Q252" s="27">
        <v>-6613.7</v>
      </c>
      <c r="R252" s="27">
        <v>24845.7</v>
      </c>
      <c r="S252" s="27">
        <v>-70</v>
      </c>
      <c r="T252" s="27">
        <v>249</v>
      </c>
      <c r="U252" s="48">
        <v>39728.602627314816</v>
      </c>
    </row>
    <row r="253" spans="1:21" x14ac:dyDescent="0.2">
      <c r="A253" s="27" t="s">
        <v>332</v>
      </c>
      <c r="B253" s="28" t="s">
        <v>329</v>
      </c>
      <c r="C253" s="27">
        <v>99.497399999999999</v>
      </c>
      <c r="D253" s="27">
        <v>53.757040000000003</v>
      </c>
      <c r="E253" s="27">
        <v>1.9E-3</v>
      </c>
      <c r="F253" s="27">
        <v>28.505549999999999</v>
      </c>
      <c r="G253" s="27">
        <v>2.528E-2</v>
      </c>
      <c r="H253" s="27">
        <v>1.0089699999999999</v>
      </c>
      <c r="I253" s="27">
        <v>2.0289999999999999E-2</v>
      </c>
      <c r="J253" s="27">
        <v>2.0299999999999999E-2</v>
      </c>
      <c r="K253" s="27">
        <v>5.7259999999999998E-2</v>
      </c>
      <c r="L253" s="27">
        <v>10.96264</v>
      </c>
      <c r="M253" s="27">
        <v>4.92509</v>
      </c>
      <c r="N253" s="27">
        <v>0.21307000000000001</v>
      </c>
      <c r="P253" s="27">
        <v>99.497399999999999</v>
      </c>
      <c r="Q253" s="27">
        <v>-6617</v>
      </c>
      <c r="R253" s="27">
        <v>24845</v>
      </c>
      <c r="S253" s="27">
        <v>-70</v>
      </c>
      <c r="T253" s="27">
        <v>250</v>
      </c>
      <c r="U253" s="48">
        <v>39728.605624999997</v>
      </c>
    </row>
    <row r="254" spans="1:21" x14ac:dyDescent="0.2">
      <c r="A254" s="27" t="s">
        <v>333</v>
      </c>
      <c r="B254" s="28" t="s">
        <v>334</v>
      </c>
      <c r="C254" s="27">
        <v>99.463809999999995</v>
      </c>
      <c r="D254" s="27">
        <v>37.257980000000003</v>
      </c>
      <c r="E254" s="27">
        <v>3.3779999999999998E-2</v>
      </c>
      <c r="F254" s="27">
        <v>1.4330000000000001E-2</v>
      </c>
      <c r="G254" s="27">
        <v>1.5709999999999998E-2</v>
      </c>
      <c r="H254" s="27">
        <v>28.58877</v>
      </c>
      <c r="I254" s="27">
        <v>0.23497000000000001</v>
      </c>
      <c r="J254" s="27">
        <v>32.611960000000003</v>
      </c>
      <c r="K254" s="27">
        <v>0.66971000000000003</v>
      </c>
      <c r="L254" s="27">
        <v>2.6689999999999998E-2</v>
      </c>
      <c r="M254" s="27">
        <v>9.92E-3</v>
      </c>
      <c r="N254" s="27">
        <v>0</v>
      </c>
      <c r="P254" s="27">
        <v>99.463809999999995</v>
      </c>
      <c r="Q254" s="27">
        <v>-6619</v>
      </c>
      <c r="R254" s="27">
        <v>24853</v>
      </c>
      <c r="S254" s="27">
        <v>-70</v>
      </c>
      <c r="T254" s="27">
        <v>251</v>
      </c>
      <c r="U254" s="48">
        <v>39728.608668981484</v>
      </c>
    </row>
    <row r="255" spans="1:21" x14ac:dyDescent="0.2">
      <c r="A255" s="27" t="s">
        <v>335</v>
      </c>
      <c r="B255" s="28" t="s">
        <v>334</v>
      </c>
      <c r="C255" s="27">
        <v>98.886610000000005</v>
      </c>
      <c r="D255" s="27">
        <v>37.330820000000003</v>
      </c>
      <c r="E255" s="27">
        <v>3.3669999999999999E-2</v>
      </c>
      <c r="F255" s="27">
        <v>1.206E-2</v>
      </c>
      <c r="G255" s="27">
        <v>3.3529999999999997E-2</v>
      </c>
      <c r="H255" s="27">
        <v>28.492920000000002</v>
      </c>
      <c r="I255" s="27">
        <v>0.22949</v>
      </c>
      <c r="J255" s="27">
        <v>32.098280000000003</v>
      </c>
      <c r="K255" s="27">
        <v>0.62751999999999997</v>
      </c>
      <c r="L255" s="27">
        <v>2.8330000000000001E-2</v>
      </c>
      <c r="M255" s="27">
        <v>0</v>
      </c>
      <c r="N255" s="27">
        <v>0</v>
      </c>
      <c r="P255" s="27">
        <v>98.886610000000005</v>
      </c>
      <c r="Q255" s="27">
        <v>-6621.3</v>
      </c>
      <c r="R255" s="27">
        <v>24861.5</v>
      </c>
      <c r="S255" s="27">
        <v>-70</v>
      </c>
      <c r="T255" s="27">
        <v>252</v>
      </c>
      <c r="U255" s="48">
        <v>39728.611886574072</v>
      </c>
    </row>
    <row r="256" spans="1:21" x14ac:dyDescent="0.2">
      <c r="A256" s="27" t="s">
        <v>336</v>
      </c>
      <c r="B256" s="28" t="s">
        <v>334</v>
      </c>
      <c r="C256" s="27">
        <v>98.416849999999997</v>
      </c>
      <c r="D256" s="27">
        <v>37.82338</v>
      </c>
      <c r="E256" s="27">
        <v>5.0939999999999999E-2</v>
      </c>
      <c r="F256" s="27">
        <v>1.26797</v>
      </c>
      <c r="G256" s="27">
        <v>0.41482000000000002</v>
      </c>
      <c r="H256" s="27">
        <v>28.41133</v>
      </c>
      <c r="I256" s="27">
        <v>0.24503</v>
      </c>
      <c r="J256" s="27">
        <v>28.421320000000001</v>
      </c>
      <c r="K256" s="27">
        <v>0.60128000000000004</v>
      </c>
      <c r="L256" s="27">
        <v>5.083E-2</v>
      </c>
      <c r="M256" s="27">
        <v>3.1119999999999998E-2</v>
      </c>
      <c r="N256" s="27">
        <v>1.0988199999999999</v>
      </c>
      <c r="P256" s="27">
        <v>98.416849999999997</v>
      </c>
      <c r="Q256" s="27">
        <v>-6623.5</v>
      </c>
      <c r="R256" s="27">
        <v>24870</v>
      </c>
      <c r="S256" s="27">
        <v>-70</v>
      </c>
      <c r="T256" s="27">
        <v>253</v>
      </c>
      <c r="U256" s="48">
        <v>39728.614895833336</v>
      </c>
    </row>
    <row r="257" spans="1:21" x14ac:dyDescent="0.2">
      <c r="A257" s="27" t="s">
        <v>337</v>
      </c>
      <c r="B257" s="28" t="s">
        <v>334</v>
      </c>
      <c r="C257" s="27">
        <v>98.692329999999998</v>
      </c>
      <c r="D257" s="27">
        <v>34.781199999999998</v>
      </c>
      <c r="E257" s="27">
        <v>7.331E-2</v>
      </c>
      <c r="F257" s="27">
        <v>0.14127000000000001</v>
      </c>
      <c r="G257" s="27">
        <v>0.61253000000000002</v>
      </c>
      <c r="H257" s="27">
        <v>31.535910000000001</v>
      </c>
      <c r="I257" s="27">
        <v>0.23458000000000001</v>
      </c>
      <c r="J257" s="27">
        <v>30.615349999999999</v>
      </c>
      <c r="K257" s="27">
        <v>0.66413999999999995</v>
      </c>
      <c r="L257" s="27">
        <v>3.4040000000000001E-2</v>
      </c>
      <c r="M257" s="27">
        <v>0</v>
      </c>
      <c r="N257" s="27">
        <v>0</v>
      </c>
      <c r="P257" s="27">
        <v>98.692329999999998</v>
      </c>
      <c r="Q257" s="27">
        <v>-6625.8</v>
      </c>
      <c r="R257" s="27">
        <v>24878.5</v>
      </c>
      <c r="S257" s="27">
        <v>-70</v>
      </c>
      <c r="T257" s="27">
        <v>254</v>
      </c>
      <c r="U257" s="48">
        <v>39728.617905092593</v>
      </c>
    </row>
    <row r="258" spans="1:21" x14ac:dyDescent="0.2">
      <c r="A258" s="27" t="s">
        <v>338</v>
      </c>
      <c r="B258" s="28" t="s">
        <v>334</v>
      </c>
      <c r="C258" s="27">
        <v>98.288499999999999</v>
      </c>
      <c r="D258" s="27">
        <v>36.470230000000001</v>
      </c>
      <c r="E258" s="27">
        <v>3.0929999999999999E-2</v>
      </c>
      <c r="F258" s="27">
        <v>0.15145</v>
      </c>
      <c r="G258" s="27">
        <v>0.17124</v>
      </c>
      <c r="H258" s="27">
        <v>28.96424</v>
      </c>
      <c r="I258" s="27">
        <v>0.2399</v>
      </c>
      <c r="J258" s="27">
        <v>31.517710000000001</v>
      </c>
      <c r="K258" s="27">
        <v>0.62927999999999995</v>
      </c>
      <c r="L258" s="27">
        <v>9.0709999999999999E-2</v>
      </c>
      <c r="M258" s="27">
        <v>1.5859999999999999E-2</v>
      </c>
      <c r="N258" s="27">
        <v>6.94E-3</v>
      </c>
      <c r="P258" s="27">
        <v>98.288499999999999</v>
      </c>
      <c r="Q258" s="27">
        <v>-6628</v>
      </c>
      <c r="R258" s="27">
        <v>24887</v>
      </c>
      <c r="S258" s="27">
        <v>-70</v>
      </c>
      <c r="T258" s="27">
        <v>255</v>
      </c>
      <c r="U258" s="48">
        <v>39728.620925925927</v>
      </c>
    </row>
    <row r="259" spans="1:21" x14ac:dyDescent="0.2">
      <c r="A259" s="27" t="s">
        <v>339</v>
      </c>
      <c r="B259" s="28" t="s">
        <v>340</v>
      </c>
      <c r="C259" s="27">
        <v>98.961429999999993</v>
      </c>
      <c r="D259" s="27">
        <v>52.638330000000003</v>
      </c>
      <c r="E259" s="27">
        <v>0.31891999999999998</v>
      </c>
      <c r="F259" s="27">
        <v>1.9389799999999999</v>
      </c>
      <c r="G259" s="27">
        <v>0.61467000000000005</v>
      </c>
      <c r="H259" s="27">
        <v>16.590890000000002</v>
      </c>
      <c r="I259" s="27">
        <v>0.17848</v>
      </c>
      <c r="J259" s="27">
        <v>24.491620000000001</v>
      </c>
      <c r="K259" s="27">
        <v>0.14365</v>
      </c>
      <c r="L259" s="27">
        <v>2.0289700000000002</v>
      </c>
      <c r="M259" s="27">
        <v>1.694E-2</v>
      </c>
      <c r="N259" s="27">
        <v>0</v>
      </c>
      <c r="P259" s="27">
        <v>98.961429999999993</v>
      </c>
      <c r="Q259" s="27">
        <v>-7368</v>
      </c>
      <c r="R259" s="27">
        <v>24928</v>
      </c>
      <c r="S259" s="27">
        <v>-70</v>
      </c>
      <c r="T259" s="27">
        <v>256</v>
      </c>
      <c r="U259" s="48">
        <v>39728.623993055553</v>
      </c>
    </row>
    <row r="260" spans="1:21" x14ac:dyDescent="0.2">
      <c r="A260" s="27" t="s">
        <v>341</v>
      </c>
      <c r="B260" s="28" t="s">
        <v>340</v>
      </c>
      <c r="C260" s="27">
        <v>98.953000000000003</v>
      </c>
      <c r="D260" s="27">
        <v>53.079540000000001</v>
      </c>
      <c r="E260" s="27">
        <v>0.22814999999999999</v>
      </c>
      <c r="F260" s="27">
        <v>1.38235</v>
      </c>
      <c r="G260" s="27">
        <v>0.51439999999999997</v>
      </c>
      <c r="H260" s="27">
        <v>16.849270000000001</v>
      </c>
      <c r="I260" s="27">
        <v>0.19531000000000001</v>
      </c>
      <c r="J260" s="27">
        <v>24.784839999999999</v>
      </c>
      <c r="K260" s="27">
        <v>0.14026</v>
      </c>
      <c r="L260" s="27">
        <v>1.7460800000000001</v>
      </c>
      <c r="M260" s="27">
        <v>2.6589999999999999E-2</v>
      </c>
      <c r="N260" s="27">
        <v>6.2100000000000002E-3</v>
      </c>
      <c r="P260" s="27">
        <v>98.953000000000003</v>
      </c>
      <c r="Q260" s="27">
        <v>-7368.7</v>
      </c>
      <c r="R260" s="27">
        <v>24935.7</v>
      </c>
      <c r="S260" s="27">
        <v>-70</v>
      </c>
      <c r="T260" s="27">
        <v>257</v>
      </c>
      <c r="U260" s="48">
        <v>39728.627175925925</v>
      </c>
    </row>
    <row r="261" spans="1:21" x14ac:dyDescent="0.2">
      <c r="A261" s="27" t="s">
        <v>342</v>
      </c>
      <c r="B261" s="28" t="s">
        <v>340</v>
      </c>
      <c r="C261" s="27">
        <v>98.804879999999997</v>
      </c>
      <c r="D261" s="27">
        <v>53.192790000000002</v>
      </c>
      <c r="E261" s="27">
        <v>0.20105999999999999</v>
      </c>
      <c r="F261" s="27">
        <v>1.40205</v>
      </c>
      <c r="G261" s="27">
        <v>0.48271999999999998</v>
      </c>
      <c r="H261" s="27">
        <v>16.77769</v>
      </c>
      <c r="I261" s="27">
        <v>0.25339</v>
      </c>
      <c r="J261" s="27">
        <v>24.729209999999998</v>
      </c>
      <c r="K261" s="27">
        <v>0.14485999999999999</v>
      </c>
      <c r="L261" s="27">
        <v>1.5989800000000001</v>
      </c>
      <c r="M261" s="27">
        <v>2.1399999999999999E-2</v>
      </c>
      <c r="N261" s="27">
        <v>7.2000000000000005E-4</v>
      </c>
      <c r="P261" s="27">
        <v>98.804879999999997</v>
      </c>
      <c r="Q261" s="27">
        <v>-7369.3</v>
      </c>
      <c r="R261" s="27">
        <v>24943.3</v>
      </c>
      <c r="S261" s="27">
        <v>-70</v>
      </c>
      <c r="T261" s="27">
        <v>258</v>
      </c>
      <c r="U261" s="48">
        <v>39728.630185185182</v>
      </c>
    </row>
    <row r="262" spans="1:21" x14ac:dyDescent="0.2">
      <c r="A262" s="27" t="s">
        <v>343</v>
      </c>
      <c r="B262" s="28" t="s">
        <v>340</v>
      </c>
      <c r="C262" s="27">
        <v>98.637259999999998</v>
      </c>
      <c r="D262" s="27">
        <v>51.992449999999998</v>
      </c>
      <c r="E262" s="27">
        <v>0.32913999999999999</v>
      </c>
      <c r="F262" s="27">
        <v>2.7554500000000002</v>
      </c>
      <c r="G262" s="27">
        <v>0.66876999999999998</v>
      </c>
      <c r="H262" s="27">
        <v>16.658609999999999</v>
      </c>
      <c r="I262" s="27">
        <v>0.16364000000000001</v>
      </c>
      <c r="J262" s="27">
        <v>24.287009999999999</v>
      </c>
      <c r="K262" s="27">
        <v>0.17377000000000001</v>
      </c>
      <c r="L262" s="27">
        <v>1.5923400000000001</v>
      </c>
      <c r="M262" s="27">
        <v>1.4630000000000001E-2</v>
      </c>
      <c r="N262" s="27">
        <v>1.4300000000000001E-3</v>
      </c>
      <c r="P262" s="27">
        <v>98.637259999999998</v>
      </c>
      <c r="Q262" s="27">
        <v>-7370</v>
      </c>
      <c r="R262" s="27">
        <v>24951</v>
      </c>
      <c r="S262" s="27">
        <v>-70</v>
      </c>
      <c r="T262" s="27">
        <v>259</v>
      </c>
      <c r="U262" s="48">
        <v>39728.633217592593</v>
      </c>
    </row>
    <row r="263" spans="1:21" x14ac:dyDescent="0.2">
      <c r="A263" s="27" t="s">
        <v>344</v>
      </c>
      <c r="B263" s="28" t="s">
        <v>334</v>
      </c>
      <c r="C263" s="27">
        <v>98.342460000000003</v>
      </c>
      <c r="D263" s="27">
        <v>36.412849999999999</v>
      </c>
      <c r="E263" s="27">
        <v>0.21448</v>
      </c>
      <c r="F263" s="27">
        <v>1.4947900000000001</v>
      </c>
      <c r="G263" s="27">
        <v>0.37402000000000002</v>
      </c>
      <c r="H263" s="27">
        <v>28.301100000000002</v>
      </c>
      <c r="I263" s="27">
        <v>0.22172</v>
      </c>
      <c r="J263" s="27">
        <v>29.192360000000001</v>
      </c>
      <c r="K263" s="27">
        <v>0.58064000000000004</v>
      </c>
      <c r="L263" s="27">
        <v>1.4561500000000001</v>
      </c>
      <c r="M263" s="27">
        <v>7.5719999999999996E-2</v>
      </c>
      <c r="N263" s="27">
        <v>1.866E-2</v>
      </c>
      <c r="P263" s="27">
        <v>98.342460000000003</v>
      </c>
      <c r="Q263" s="27">
        <v>-7189</v>
      </c>
      <c r="R263" s="27">
        <v>25298</v>
      </c>
      <c r="S263" s="27">
        <v>-74</v>
      </c>
      <c r="T263" s="27">
        <v>260</v>
      </c>
      <c r="U263" s="48">
        <v>39728.636250000003</v>
      </c>
    </row>
    <row r="264" spans="1:21" x14ac:dyDescent="0.2">
      <c r="A264" s="27" t="s">
        <v>345</v>
      </c>
      <c r="B264" s="28" t="s">
        <v>334</v>
      </c>
      <c r="C264" s="27">
        <v>98.504649999999998</v>
      </c>
      <c r="D264" s="27">
        <v>37.185400000000001</v>
      </c>
      <c r="E264" s="27">
        <v>8.8599999999999998E-2</v>
      </c>
      <c r="F264" s="27">
        <v>0</v>
      </c>
      <c r="G264" s="27">
        <v>1.627E-2</v>
      </c>
      <c r="H264" s="27">
        <v>28.17193</v>
      </c>
      <c r="I264" s="27">
        <v>0.2175</v>
      </c>
      <c r="J264" s="27">
        <v>32.063690000000001</v>
      </c>
      <c r="K264" s="27">
        <v>0.69882</v>
      </c>
      <c r="L264" s="27">
        <v>4.861E-2</v>
      </c>
      <c r="M264" s="27">
        <v>0</v>
      </c>
      <c r="N264" s="27">
        <v>1.3820000000000001E-2</v>
      </c>
      <c r="P264" s="27">
        <v>98.504649999999998</v>
      </c>
      <c r="Q264" s="27">
        <v>-7188.3</v>
      </c>
      <c r="R264" s="27">
        <v>25292.5</v>
      </c>
      <c r="S264" s="27">
        <v>-74</v>
      </c>
      <c r="T264" s="27">
        <v>261</v>
      </c>
      <c r="U264" s="48">
        <v>39728.639456018522</v>
      </c>
    </row>
    <row r="265" spans="1:21" x14ac:dyDescent="0.2">
      <c r="A265" s="27" t="s">
        <v>346</v>
      </c>
      <c r="B265" s="28" t="s">
        <v>334</v>
      </c>
      <c r="C265" s="27">
        <v>98.591179999999994</v>
      </c>
      <c r="D265" s="27">
        <v>37.316670000000002</v>
      </c>
      <c r="E265" s="27">
        <v>6.8190000000000001E-2</v>
      </c>
      <c r="F265" s="27">
        <v>8.0000000000000004E-4</v>
      </c>
      <c r="G265" s="27">
        <v>2.588E-2</v>
      </c>
      <c r="H265" s="27">
        <v>28.286619999999999</v>
      </c>
      <c r="I265" s="27">
        <v>0.21976999999999999</v>
      </c>
      <c r="J265" s="27">
        <v>31.9664</v>
      </c>
      <c r="K265" s="27">
        <v>0.66761999999999999</v>
      </c>
      <c r="L265" s="27">
        <v>3.9239999999999997E-2</v>
      </c>
      <c r="M265" s="27">
        <v>0</v>
      </c>
      <c r="N265" s="27">
        <v>0</v>
      </c>
      <c r="P265" s="27">
        <v>98.591179999999994</v>
      </c>
      <c r="Q265" s="27">
        <v>-7187.5</v>
      </c>
      <c r="R265" s="27">
        <v>25287</v>
      </c>
      <c r="S265" s="27">
        <v>-74</v>
      </c>
      <c r="T265" s="27">
        <v>262</v>
      </c>
      <c r="U265" s="48">
        <v>39728.642465277779</v>
      </c>
    </row>
    <row r="266" spans="1:21" x14ac:dyDescent="0.2">
      <c r="A266" s="27" t="s">
        <v>347</v>
      </c>
      <c r="B266" s="28" t="s">
        <v>334</v>
      </c>
      <c r="C266" s="27">
        <v>98.697810000000004</v>
      </c>
      <c r="D266" s="27">
        <v>37.127980000000001</v>
      </c>
      <c r="E266" s="27">
        <v>4.6710000000000002E-2</v>
      </c>
      <c r="F266" s="27">
        <v>2.1870000000000001E-2</v>
      </c>
      <c r="G266" s="27">
        <v>7.034E-2</v>
      </c>
      <c r="H266" s="27">
        <v>28.41412</v>
      </c>
      <c r="I266" s="27">
        <v>0.20766999999999999</v>
      </c>
      <c r="J266" s="27">
        <v>32.099460000000001</v>
      </c>
      <c r="K266" s="27">
        <v>0.64773000000000003</v>
      </c>
      <c r="L266" s="27">
        <v>5.5169999999999997E-2</v>
      </c>
      <c r="M266" s="27">
        <v>6.77E-3</v>
      </c>
      <c r="N266" s="27">
        <v>0</v>
      </c>
      <c r="P266" s="27">
        <v>98.697810000000004</v>
      </c>
      <c r="Q266" s="27">
        <v>-7186.8</v>
      </c>
      <c r="R266" s="27">
        <v>25281.5</v>
      </c>
      <c r="S266" s="27">
        <v>-74</v>
      </c>
      <c r="T266" s="27">
        <v>263</v>
      </c>
      <c r="U266" s="48">
        <v>39728.645474537036</v>
      </c>
    </row>
    <row r="267" spans="1:21" x14ac:dyDescent="0.2">
      <c r="A267" s="27" t="s">
        <v>348</v>
      </c>
      <c r="B267" s="28" t="s">
        <v>334</v>
      </c>
      <c r="C267" s="27">
        <v>98.985140000000001</v>
      </c>
      <c r="D267" s="27">
        <v>43.210009999999997</v>
      </c>
      <c r="E267" s="27">
        <v>0.58682000000000001</v>
      </c>
      <c r="F267" s="27">
        <v>13.61345</v>
      </c>
      <c r="G267" s="27">
        <v>0.44733000000000001</v>
      </c>
      <c r="H267" s="27">
        <v>14.36218</v>
      </c>
      <c r="I267" s="27">
        <v>9.0899999999999995E-2</v>
      </c>
      <c r="J267" s="27">
        <v>14.16436</v>
      </c>
      <c r="K267" s="27">
        <v>0.25494</v>
      </c>
      <c r="L267" s="27">
        <v>11.3467</v>
      </c>
      <c r="M267" s="27">
        <v>0.88300999999999996</v>
      </c>
      <c r="N267" s="27">
        <v>2.545E-2</v>
      </c>
      <c r="P267" s="27">
        <v>98.985140000000001</v>
      </c>
      <c r="Q267" s="27">
        <v>-7186</v>
      </c>
      <c r="R267" s="27">
        <v>25276</v>
      </c>
      <c r="S267" s="27">
        <v>-74</v>
      </c>
      <c r="T267" s="27">
        <v>264</v>
      </c>
      <c r="U267" s="48">
        <v>39728.6484837963</v>
      </c>
    </row>
    <row r="268" spans="1:21" x14ac:dyDescent="0.2">
      <c r="B268" s="28"/>
      <c r="T268" s="27"/>
      <c r="U268" s="28"/>
    </row>
    <row r="269" spans="1:21" x14ac:dyDescent="0.2">
      <c r="B269" s="28"/>
      <c r="T269" s="27"/>
      <c r="U269" s="28"/>
    </row>
    <row r="270" spans="1:21" x14ac:dyDescent="0.2">
      <c r="A270" s="27" t="s">
        <v>0</v>
      </c>
      <c r="B270" s="28" t="s">
        <v>18</v>
      </c>
      <c r="C270" s="27" t="s">
        <v>12</v>
      </c>
      <c r="D270" s="27" t="s">
        <v>4</v>
      </c>
      <c r="E270" s="27" t="s">
        <v>7</v>
      </c>
      <c r="F270" s="27" t="s">
        <v>3</v>
      </c>
      <c r="G270" s="27" t="s">
        <v>8</v>
      </c>
      <c r="H270" s="27" t="s">
        <v>10</v>
      </c>
      <c r="I270" s="27" t="s">
        <v>9</v>
      </c>
      <c r="J270" s="27" t="s">
        <v>2</v>
      </c>
      <c r="K270" s="27" t="s">
        <v>11</v>
      </c>
      <c r="L270" s="27" t="s">
        <v>6</v>
      </c>
      <c r="M270" s="27" t="s">
        <v>1</v>
      </c>
      <c r="N270" s="27" t="s">
        <v>5</v>
      </c>
      <c r="P270" s="27" t="s">
        <v>12</v>
      </c>
      <c r="Q270" s="27" t="s">
        <v>13</v>
      </c>
      <c r="R270" s="27" t="s">
        <v>14</v>
      </c>
      <c r="S270" s="27" t="s">
        <v>15</v>
      </c>
      <c r="T270" s="27" t="s">
        <v>21</v>
      </c>
      <c r="U270" s="28" t="s">
        <v>22</v>
      </c>
    </row>
    <row r="271" spans="1:21" x14ac:dyDescent="0.2">
      <c r="A271" s="27" t="s">
        <v>23</v>
      </c>
      <c r="B271" s="28" t="s">
        <v>349</v>
      </c>
      <c r="C271" s="27">
        <v>100.2146</v>
      </c>
      <c r="D271" s="27">
        <v>38.520859999999999</v>
      </c>
      <c r="E271" s="27">
        <v>0</v>
      </c>
      <c r="F271" s="27">
        <v>0.11627999999999999</v>
      </c>
      <c r="G271" s="27">
        <v>2.196E-2</v>
      </c>
      <c r="H271" s="27">
        <v>23.869219999999999</v>
      </c>
      <c r="I271" s="27">
        <v>0.21709000000000001</v>
      </c>
      <c r="J271" s="27">
        <v>37.36056</v>
      </c>
      <c r="K271" s="27">
        <v>1.7559999999999999E-2</v>
      </c>
      <c r="L271" s="27">
        <v>9.1079999999999994E-2</v>
      </c>
      <c r="M271" s="27">
        <v>0</v>
      </c>
      <c r="N271" s="27">
        <v>0</v>
      </c>
      <c r="P271" s="27">
        <v>100.2146</v>
      </c>
      <c r="Q271" s="27">
        <v>12731</v>
      </c>
      <c r="R271" s="27">
        <v>-26855</v>
      </c>
      <c r="S271" s="27">
        <v>-24</v>
      </c>
      <c r="T271" s="27">
        <v>1</v>
      </c>
      <c r="U271" s="48">
        <v>39728.878750000003</v>
      </c>
    </row>
    <row r="272" spans="1:21" x14ac:dyDescent="0.2">
      <c r="A272" s="27" t="s">
        <v>26</v>
      </c>
      <c r="B272" s="28" t="s">
        <v>349</v>
      </c>
      <c r="C272" s="27">
        <v>100.80029999999999</v>
      </c>
      <c r="D272" s="27">
        <v>38.641390000000001</v>
      </c>
      <c r="E272" s="27">
        <v>4.99E-2</v>
      </c>
      <c r="F272" s="27">
        <v>0</v>
      </c>
      <c r="G272" s="27">
        <v>1.5689999999999999E-2</v>
      </c>
      <c r="H272" s="27">
        <v>23.840129999999998</v>
      </c>
      <c r="I272" s="27">
        <v>0.47399999999999998</v>
      </c>
      <c r="J272" s="27">
        <v>37.720880000000001</v>
      </c>
      <c r="K272" s="27">
        <v>1.345E-2</v>
      </c>
      <c r="L272" s="27">
        <v>3.9190000000000003E-2</v>
      </c>
      <c r="M272" s="27">
        <v>5.1999999999999995E-4</v>
      </c>
      <c r="N272" s="27">
        <v>5.1399999999999996E-3</v>
      </c>
      <c r="P272" s="27">
        <v>100.80029999999999</v>
      </c>
      <c r="Q272" s="27">
        <v>12734.8</v>
      </c>
      <c r="R272" s="27">
        <v>-26865.200000000001</v>
      </c>
      <c r="S272" s="27">
        <v>-24</v>
      </c>
      <c r="T272" s="27">
        <v>2</v>
      </c>
      <c r="U272" s="48">
        <v>39728.881493055553</v>
      </c>
    </row>
    <row r="273" spans="1:21" x14ac:dyDescent="0.2">
      <c r="A273" s="27" t="s">
        <v>27</v>
      </c>
      <c r="B273" s="28" t="s">
        <v>349</v>
      </c>
      <c r="C273" s="27">
        <v>101.0317</v>
      </c>
      <c r="D273" s="27">
        <v>38.58052</v>
      </c>
      <c r="E273" s="27">
        <v>7.0050000000000001E-2</v>
      </c>
      <c r="F273" s="27">
        <v>0</v>
      </c>
      <c r="G273" s="27">
        <v>2.1530000000000001E-2</v>
      </c>
      <c r="H273" s="27">
        <v>24.05218</v>
      </c>
      <c r="I273" s="27">
        <v>0.48829</v>
      </c>
      <c r="J273" s="27">
        <v>37.769739999999999</v>
      </c>
      <c r="K273" s="27">
        <v>7.8499999999999993E-3</v>
      </c>
      <c r="L273" s="27">
        <v>1.874E-2</v>
      </c>
      <c r="M273" s="27">
        <v>2.283E-2</v>
      </c>
      <c r="N273" s="27">
        <v>0</v>
      </c>
      <c r="P273" s="27">
        <v>101.0317</v>
      </c>
      <c r="Q273" s="27">
        <v>12738.7</v>
      </c>
      <c r="R273" s="27">
        <v>-26875.3</v>
      </c>
      <c r="S273" s="27">
        <v>-24</v>
      </c>
      <c r="T273" s="27">
        <v>3</v>
      </c>
      <c r="U273" s="48">
        <v>39728.884467592594</v>
      </c>
    </row>
    <row r="274" spans="1:21" x14ac:dyDescent="0.2">
      <c r="A274" s="27" t="s">
        <v>28</v>
      </c>
      <c r="B274" s="28" t="s">
        <v>349</v>
      </c>
      <c r="C274" s="27">
        <v>101.3597</v>
      </c>
      <c r="D274" s="27">
        <v>38.686050000000002</v>
      </c>
      <c r="E274" s="27">
        <v>6.4960000000000004E-2</v>
      </c>
      <c r="F274" s="27">
        <v>0</v>
      </c>
      <c r="G274" s="27">
        <v>3.1489999999999997E-2</v>
      </c>
      <c r="H274" s="27">
        <v>24.310030000000001</v>
      </c>
      <c r="I274" s="27">
        <v>0.48637999999999998</v>
      </c>
      <c r="J274" s="27">
        <v>37.723509999999997</v>
      </c>
      <c r="K274" s="27">
        <v>2.205E-2</v>
      </c>
      <c r="L274" s="27">
        <v>3.243E-2</v>
      </c>
      <c r="M274" s="27">
        <v>0</v>
      </c>
      <c r="N274" s="27">
        <v>2.8E-3</v>
      </c>
      <c r="P274" s="27">
        <v>101.3597</v>
      </c>
      <c r="Q274" s="27">
        <v>12742.5</v>
      </c>
      <c r="R274" s="27">
        <v>-26885.5</v>
      </c>
      <c r="S274" s="27">
        <v>-24</v>
      </c>
      <c r="T274" s="27">
        <v>4</v>
      </c>
      <c r="U274" s="48">
        <v>39728.887430555558</v>
      </c>
    </row>
    <row r="275" spans="1:21" x14ac:dyDescent="0.2">
      <c r="A275" s="27" t="s">
        <v>29</v>
      </c>
      <c r="B275" s="28" t="s">
        <v>349</v>
      </c>
      <c r="C275" s="27">
        <v>101.6031</v>
      </c>
      <c r="D275" s="27">
        <v>38.708100000000002</v>
      </c>
      <c r="E275" s="27">
        <v>7.3029999999999998E-2</v>
      </c>
      <c r="F275" s="27">
        <v>3.3800000000000002E-3</v>
      </c>
      <c r="G275" s="27">
        <v>1.932E-2</v>
      </c>
      <c r="H275" s="27">
        <v>24.254439999999999</v>
      </c>
      <c r="I275" s="27">
        <v>0.50995999999999997</v>
      </c>
      <c r="J275" s="27">
        <v>38.013420000000004</v>
      </c>
      <c r="K275" s="27">
        <v>0</v>
      </c>
      <c r="L275" s="27">
        <v>2.145E-2</v>
      </c>
      <c r="M275" s="27">
        <v>0</v>
      </c>
      <c r="N275" s="27">
        <v>0</v>
      </c>
      <c r="P275" s="27">
        <v>101.6031</v>
      </c>
      <c r="Q275" s="27">
        <v>12746.3</v>
      </c>
      <c r="R275" s="27">
        <v>-26895.7</v>
      </c>
      <c r="S275" s="27">
        <v>-24</v>
      </c>
      <c r="T275" s="27">
        <v>5</v>
      </c>
      <c r="U275" s="48">
        <v>39728.890393518515</v>
      </c>
    </row>
    <row r="276" spans="1:21" x14ac:dyDescent="0.2">
      <c r="A276" s="27" t="s">
        <v>350</v>
      </c>
      <c r="B276" s="28" t="s">
        <v>349</v>
      </c>
      <c r="C276" s="27">
        <v>101.539</v>
      </c>
      <c r="D276" s="27">
        <v>38.71425</v>
      </c>
      <c r="E276" s="27">
        <v>6.497E-2</v>
      </c>
      <c r="F276" s="27">
        <v>0</v>
      </c>
      <c r="G276" s="27">
        <v>3.184E-2</v>
      </c>
      <c r="H276" s="27">
        <v>23.97099</v>
      </c>
      <c r="I276" s="27">
        <v>0.46651999999999999</v>
      </c>
      <c r="J276" s="27">
        <v>38.250819999999997</v>
      </c>
      <c r="K276" s="27">
        <v>1.1199999999999999E-3</v>
      </c>
      <c r="L276" s="27">
        <v>2.8660000000000001E-2</v>
      </c>
      <c r="M276" s="27">
        <v>5.5900000000000004E-3</v>
      </c>
      <c r="N276" s="27">
        <v>4.2100000000000002E-3</v>
      </c>
      <c r="P276" s="27">
        <v>101.539</v>
      </c>
      <c r="Q276" s="27">
        <v>12750.2</v>
      </c>
      <c r="R276" s="27">
        <v>-26905.8</v>
      </c>
      <c r="S276" s="27">
        <v>-24</v>
      </c>
      <c r="T276" s="27">
        <v>6</v>
      </c>
      <c r="U276" s="48">
        <v>39728.89335648148</v>
      </c>
    </row>
    <row r="277" spans="1:21" x14ac:dyDescent="0.2">
      <c r="A277" s="27" t="s">
        <v>351</v>
      </c>
      <c r="B277" s="28" t="s">
        <v>349</v>
      </c>
      <c r="C277" s="27">
        <v>101.6832</v>
      </c>
      <c r="D277" s="27">
        <v>38.606720000000003</v>
      </c>
      <c r="E277" s="27">
        <v>8.2150000000000001E-2</v>
      </c>
      <c r="F277" s="27">
        <v>1.523E-2</v>
      </c>
      <c r="G277" s="27">
        <v>2.0809999999999999E-2</v>
      </c>
      <c r="H277" s="27">
        <v>24.534700000000001</v>
      </c>
      <c r="I277" s="27">
        <v>0.49886000000000003</v>
      </c>
      <c r="J277" s="27">
        <v>37.867190000000001</v>
      </c>
      <c r="K277" s="27">
        <v>1.72E-2</v>
      </c>
      <c r="L277" s="27">
        <v>3.109E-2</v>
      </c>
      <c r="M277" s="27">
        <v>9.1999999999999998E-3</v>
      </c>
      <c r="N277" s="27">
        <v>0</v>
      </c>
      <c r="P277" s="27">
        <v>101.6832</v>
      </c>
      <c r="Q277" s="27">
        <v>12754</v>
      </c>
      <c r="R277" s="27">
        <v>-26916</v>
      </c>
      <c r="S277" s="27">
        <v>-24</v>
      </c>
      <c r="T277" s="27">
        <v>7</v>
      </c>
      <c r="U277" s="48">
        <v>39728.896354166667</v>
      </c>
    </row>
    <row r="278" spans="1:21" x14ac:dyDescent="0.2">
      <c r="A278" s="27" t="s">
        <v>30</v>
      </c>
      <c r="B278" s="28" t="s">
        <v>352</v>
      </c>
      <c r="C278" s="27">
        <v>100.4203</v>
      </c>
      <c r="D278" s="27">
        <v>53.320610000000002</v>
      </c>
      <c r="E278" s="27">
        <v>0.59894000000000003</v>
      </c>
      <c r="F278" s="27">
        <v>2.09903</v>
      </c>
      <c r="G278" s="27">
        <v>0.23086000000000001</v>
      </c>
      <c r="H278" s="27">
        <v>5.7732999999999999</v>
      </c>
      <c r="I278" s="27">
        <v>0.31026999999999999</v>
      </c>
      <c r="J278" s="27">
        <v>17.309380000000001</v>
      </c>
      <c r="K278" s="27">
        <v>3.8780000000000002E-2</v>
      </c>
      <c r="L278" s="27">
        <v>20.423760000000001</v>
      </c>
      <c r="M278" s="27">
        <v>0.31469000000000003</v>
      </c>
      <c r="N278" s="27">
        <v>6.9999999999999999E-4</v>
      </c>
      <c r="P278" s="27">
        <v>100.4203</v>
      </c>
      <c r="Q278" s="27">
        <v>12619</v>
      </c>
      <c r="R278" s="27">
        <v>-26692</v>
      </c>
      <c r="S278" s="27">
        <v>-24</v>
      </c>
      <c r="T278" s="27">
        <v>8</v>
      </c>
      <c r="U278" s="48">
        <v>39728.899340277778</v>
      </c>
    </row>
    <row r="279" spans="1:21" x14ac:dyDescent="0.2">
      <c r="A279" s="27" t="s">
        <v>32</v>
      </c>
      <c r="B279" s="28" t="s">
        <v>352</v>
      </c>
      <c r="C279" s="27">
        <v>100.3813</v>
      </c>
      <c r="D279" s="27">
        <v>53.129539999999999</v>
      </c>
      <c r="E279" s="27">
        <v>0.72116000000000002</v>
      </c>
      <c r="F279" s="27">
        <v>2.3186800000000001</v>
      </c>
      <c r="G279" s="27">
        <v>0.43398999999999999</v>
      </c>
      <c r="H279" s="27">
        <v>5.9143100000000004</v>
      </c>
      <c r="I279" s="27">
        <v>0.26651999999999998</v>
      </c>
      <c r="J279" s="27">
        <v>17.308669999999999</v>
      </c>
      <c r="K279" s="27">
        <v>2.5100000000000001E-2</v>
      </c>
      <c r="L279" s="27">
        <v>19.91093</v>
      </c>
      <c r="M279" s="27">
        <v>0.34988000000000002</v>
      </c>
      <c r="N279" s="27">
        <v>2.5500000000000002E-3</v>
      </c>
      <c r="P279" s="27">
        <v>100.3813</v>
      </c>
      <c r="Q279" s="27">
        <v>12624</v>
      </c>
      <c r="R279" s="27">
        <v>-26692</v>
      </c>
      <c r="S279" s="27">
        <v>-24</v>
      </c>
      <c r="T279" s="27">
        <v>9</v>
      </c>
      <c r="U279" s="48">
        <v>39728.90253472222</v>
      </c>
    </row>
    <row r="280" spans="1:21" x14ac:dyDescent="0.2">
      <c r="A280" s="27" t="s">
        <v>33</v>
      </c>
      <c r="B280" s="28" t="s">
        <v>352</v>
      </c>
      <c r="C280" s="27">
        <v>100.4376</v>
      </c>
      <c r="D280" s="27">
        <v>52.537559999999999</v>
      </c>
      <c r="E280" s="27">
        <v>0.97880999999999996</v>
      </c>
      <c r="F280" s="27">
        <v>2.8507099999999999</v>
      </c>
      <c r="G280" s="27">
        <v>0.56023000000000001</v>
      </c>
      <c r="H280" s="27">
        <v>5.3959799999999998</v>
      </c>
      <c r="I280" s="27">
        <v>0.28093000000000001</v>
      </c>
      <c r="J280" s="27">
        <v>16.829940000000001</v>
      </c>
      <c r="K280" s="27">
        <v>2.7380000000000002E-2</v>
      </c>
      <c r="L280" s="27">
        <v>20.542210000000001</v>
      </c>
      <c r="M280" s="27">
        <v>0.42992999999999998</v>
      </c>
      <c r="N280" s="27">
        <v>3.9399999999999999E-3</v>
      </c>
      <c r="P280" s="27">
        <v>100.4376</v>
      </c>
      <c r="Q280" s="27">
        <v>12629</v>
      </c>
      <c r="R280" s="27">
        <v>-26692</v>
      </c>
      <c r="S280" s="27">
        <v>-24</v>
      </c>
      <c r="T280" s="27">
        <v>10</v>
      </c>
      <c r="U280" s="48">
        <v>39728.905532407407</v>
      </c>
    </row>
    <row r="281" spans="1:21" x14ac:dyDescent="0.2">
      <c r="A281" s="27" t="s">
        <v>34</v>
      </c>
      <c r="B281" s="28" t="s">
        <v>352</v>
      </c>
      <c r="C281" s="27">
        <v>100.25369999999999</v>
      </c>
      <c r="D281" s="27">
        <v>51.447339999999997</v>
      </c>
      <c r="E281" s="27">
        <v>1.2002600000000001</v>
      </c>
      <c r="F281" s="27">
        <v>4.4358700000000004</v>
      </c>
      <c r="G281" s="27">
        <v>0.46004</v>
      </c>
      <c r="H281" s="27">
        <v>6.8049200000000001</v>
      </c>
      <c r="I281" s="27">
        <v>0.30974000000000002</v>
      </c>
      <c r="J281" s="27">
        <v>15.83356</v>
      </c>
      <c r="K281" s="27">
        <v>0.21074000000000001</v>
      </c>
      <c r="L281" s="27">
        <v>18.820499999999999</v>
      </c>
      <c r="M281" s="27">
        <v>0.69806999999999997</v>
      </c>
      <c r="N281" s="27">
        <v>3.2689999999999997E-2</v>
      </c>
      <c r="P281" s="27">
        <v>100.25369999999999</v>
      </c>
      <c r="Q281" s="27">
        <v>12634</v>
      </c>
      <c r="R281" s="27">
        <v>-26692</v>
      </c>
      <c r="S281" s="27">
        <v>-24</v>
      </c>
      <c r="T281" s="27">
        <v>11</v>
      </c>
      <c r="U281" s="48">
        <v>39728.908495370371</v>
      </c>
    </row>
    <row r="282" spans="1:21" x14ac:dyDescent="0.2">
      <c r="A282" s="27" t="s">
        <v>35</v>
      </c>
      <c r="B282" s="28" t="s">
        <v>352</v>
      </c>
      <c r="C282" s="27">
        <v>99.227050000000006</v>
      </c>
      <c r="D282" s="27">
        <v>55.250520000000002</v>
      </c>
      <c r="E282" s="27">
        <v>1.52874</v>
      </c>
      <c r="F282" s="27">
        <v>8.2816299999999998</v>
      </c>
      <c r="G282" s="27">
        <v>0.57952000000000004</v>
      </c>
      <c r="H282" s="27">
        <v>4.4598500000000003</v>
      </c>
      <c r="I282" s="27">
        <v>0.20466999999999999</v>
      </c>
      <c r="J282" s="27">
        <v>11.1226</v>
      </c>
      <c r="K282" s="27">
        <v>6.8599999999999998E-3</v>
      </c>
      <c r="L282" s="27">
        <v>15.11786</v>
      </c>
      <c r="M282" s="27">
        <v>2.4687899999999998</v>
      </c>
      <c r="N282" s="27">
        <v>0.20601</v>
      </c>
      <c r="P282" s="27">
        <v>99.227050000000006</v>
      </c>
      <c r="Q282" s="27">
        <v>12639</v>
      </c>
      <c r="R282" s="27">
        <v>-26692</v>
      </c>
      <c r="S282" s="27">
        <v>-24</v>
      </c>
      <c r="T282" s="27">
        <v>12</v>
      </c>
      <c r="U282" s="48">
        <v>39728.911469907405</v>
      </c>
    </row>
    <row r="283" spans="1:21" x14ac:dyDescent="0.2">
      <c r="A283" s="27" t="s">
        <v>36</v>
      </c>
      <c r="B283" s="28" t="s">
        <v>353</v>
      </c>
      <c r="C283" s="27">
        <v>101.3262</v>
      </c>
      <c r="D283" s="27">
        <v>38.61262</v>
      </c>
      <c r="E283" s="27">
        <v>5.7950000000000002E-2</v>
      </c>
      <c r="F283" s="27">
        <v>1.0189999999999999E-2</v>
      </c>
      <c r="G283" s="27">
        <v>0.23602000000000001</v>
      </c>
      <c r="H283" s="27">
        <v>24.092410000000001</v>
      </c>
      <c r="I283" s="27">
        <v>0.47238999999999998</v>
      </c>
      <c r="J283" s="27">
        <v>37.818809999999999</v>
      </c>
      <c r="K283" s="27">
        <v>0</v>
      </c>
      <c r="L283" s="27">
        <v>1.1050000000000001E-2</v>
      </c>
      <c r="M283" s="27">
        <v>1.0319999999999999E-2</v>
      </c>
      <c r="N283" s="27">
        <v>4.4000000000000003E-3</v>
      </c>
      <c r="P283" s="27">
        <v>101.3262</v>
      </c>
      <c r="Q283" s="27">
        <v>12640</v>
      </c>
      <c r="R283" s="27">
        <v>-26491</v>
      </c>
      <c r="S283" s="27">
        <v>-25</v>
      </c>
      <c r="T283" s="27">
        <v>13</v>
      </c>
      <c r="U283" s="48">
        <v>39728.914502314816</v>
      </c>
    </row>
    <row r="284" spans="1:21" x14ac:dyDescent="0.2">
      <c r="A284" s="27" t="s">
        <v>38</v>
      </c>
      <c r="B284" s="28" t="s">
        <v>353</v>
      </c>
      <c r="C284" s="27">
        <v>101.1413</v>
      </c>
      <c r="D284" s="27">
        <v>38.61739</v>
      </c>
      <c r="E284" s="27">
        <v>5.4080000000000003E-2</v>
      </c>
      <c r="F284" s="27">
        <v>7.4599999999999996E-3</v>
      </c>
      <c r="G284" s="27">
        <v>8.0579999999999999E-2</v>
      </c>
      <c r="H284" s="27">
        <v>24.002079999999999</v>
      </c>
      <c r="I284" s="27">
        <v>0.45217000000000002</v>
      </c>
      <c r="J284" s="27">
        <v>37.880459999999999</v>
      </c>
      <c r="K284" s="27">
        <v>0</v>
      </c>
      <c r="L284" s="27">
        <v>4.709E-2</v>
      </c>
      <c r="M284" s="27">
        <v>0</v>
      </c>
      <c r="N284" s="27">
        <v>0</v>
      </c>
      <c r="P284" s="27">
        <v>101.1413</v>
      </c>
      <c r="Q284" s="27">
        <v>12639.2</v>
      </c>
      <c r="R284" s="27">
        <v>-26485.4</v>
      </c>
      <c r="S284" s="27">
        <v>-25</v>
      </c>
      <c r="T284" s="27">
        <v>14</v>
      </c>
      <c r="U284" s="48">
        <v>39728.917650462965</v>
      </c>
    </row>
    <row r="285" spans="1:21" x14ac:dyDescent="0.2">
      <c r="A285" s="27" t="s">
        <v>354</v>
      </c>
      <c r="B285" s="28" t="s">
        <v>353</v>
      </c>
      <c r="C285" s="27">
        <v>101.1264</v>
      </c>
      <c r="D285" s="27">
        <v>38.578519999999997</v>
      </c>
      <c r="E285" s="27">
        <v>2.4389999999999998E-2</v>
      </c>
      <c r="F285" s="27">
        <v>9.4699999999999993E-3</v>
      </c>
      <c r="G285" s="27">
        <v>4.2549999999999998E-2</v>
      </c>
      <c r="H285" s="27">
        <v>24.193249999999999</v>
      </c>
      <c r="I285" s="27">
        <v>0.47947000000000001</v>
      </c>
      <c r="J285" s="27">
        <v>37.734189999999998</v>
      </c>
      <c r="K285" s="27">
        <v>0</v>
      </c>
      <c r="L285" s="27">
        <v>5.3129999999999997E-2</v>
      </c>
      <c r="M285" s="27">
        <v>1.1480000000000001E-2</v>
      </c>
      <c r="N285" s="27">
        <v>0</v>
      </c>
      <c r="P285" s="27">
        <v>101.1264</v>
      </c>
      <c r="Q285" s="27">
        <v>12638.4</v>
      </c>
      <c r="R285" s="27">
        <v>-26479.8</v>
      </c>
      <c r="S285" s="27">
        <v>-25</v>
      </c>
      <c r="T285" s="27">
        <v>15</v>
      </c>
      <c r="U285" s="48">
        <v>39728.920636574076</v>
      </c>
    </row>
    <row r="286" spans="1:21" x14ac:dyDescent="0.2">
      <c r="A286" s="27" t="s">
        <v>355</v>
      </c>
      <c r="B286" s="28" t="s">
        <v>353</v>
      </c>
      <c r="C286" s="27">
        <v>101.259</v>
      </c>
      <c r="D286" s="27">
        <v>38.665529999999997</v>
      </c>
      <c r="E286" s="27">
        <v>6.6030000000000005E-2</v>
      </c>
      <c r="F286" s="27">
        <v>0</v>
      </c>
      <c r="G286" s="27">
        <v>4.2720000000000001E-2</v>
      </c>
      <c r="H286" s="27">
        <v>24.123709999999999</v>
      </c>
      <c r="I286" s="27">
        <v>0.45069999999999999</v>
      </c>
      <c r="J286" s="27">
        <v>37.852980000000002</v>
      </c>
      <c r="K286" s="27">
        <v>1.038E-2</v>
      </c>
      <c r="L286" s="27">
        <v>4.4670000000000001E-2</v>
      </c>
      <c r="M286" s="27">
        <v>2.2499999999999998E-3</v>
      </c>
      <c r="N286" s="27">
        <v>0</v>
      </c>
      <c r="P286" s="27">
        <v>101.259</v>
      </c>
      <c r="Q286" s="27">
        <v>12637.6</v>
      </c>
      <c r="R286" s="27">
        <v>-26474.2</v>
      </c>
      <c r="S286" s="27">
        <v>-25</v>
      </c>
      <c r="T286" s="27">
        <v>16</v>
      </c>
      <c r="U286" s="48">
        <v>39728.923611111109</v>
      </c>
    </row>
    <row r="287" spans="1:21" x14ac:dyDescent="0.2">
      <c r="A287" s="27" t="s">
        <v>356</v>
      </c>
      <c r="B287" s="28" t="s">
        <v>353</v>
      </c>
      <c r="C287" s="27">
        <v>100.9316</v>
      </c>
      <c r="D287" s="27">
        <v>38.634990000000002</v>
      </c>
      <c r="E287" s="27">
        <v>6.3670000000000004E-2</v>
      </c>
      <c r="F287" s="27">
        <v>0</v>
      </c>
      <c r="G287" s="27">
        <v>2.9610000000000001E-2</v>
      </c>
      <c r="H287" s="27">
        <v>24.28407</v>
      </c>
      <c r="I287" s="27">
        <v>0.47040999999999999</v>
      </c>
      <c r="J287" s="27">
        <v>37.36788</v>
      </c>
      <c r="K287" s="27">
        <v>7.3999999999999999E-4</v>
      </c>
      <c r="L287" s="27">
        <v>6.4439999999999997E-2</v>
      </c>
      <c r="M287" s="27">
        <v>1.468E-2</v>
      </c>
      <c r="N287" s="27">
        <v>1.16E-3</v>
      </c>
      <c r="P287" s="27">
        <v>100.9316</v>
      </c>
      <c r="Q287" s="27">
        <v>12636.8</v>
      </c>
      <c r="R287" s="27">
        <v>-26468.6</v>
      </c>
      <c r="S287" s="27">
        <v>-25</v>
      </c>
      <c r="T287" s="27">
        <v>17</v>
      </c>
      <c r="U287" s="48">
        <v>39728.926574074074</v>
      </c>
    </row>
    <row r="288" spans="1:21" x14ac:dyDescent="0.2">
      <c r="A288" s="27" t="s">
        <v>357</v>
      </c>
      <c r="B288" s="28" t="s">
        <v>353</v>
      </c>
      <c r="C288" s="27">
        <v>99.509640000000005</v>
      </c>
      <c r="D288" s="27">
        <v>38.528500000000001</v>
      </c>
      <c r="E288" s="27">
        <v>3.5920000000000001E-2</v>
      </c>
      <c r="F288" s="27">
        <v>2.47661</v>
      </c>
      <c r="G288" s="27">
        <v>6.4350000000000004E-2</v>
      </c>
      <c r="H288" s="27">
        <v>22.937159999999999</v>
      </c>
      <c r="I288" s="27">
        <v>0.46526000000000001</v>
      </c>
      <c r="J288" s="27">
        <v>34.57206</v>
      </c>
      <c r="K288" s="27">
        <v>5.0819999999999997E-2</v>
      </c>
      <c r="L288" s="27">
        <v>0.17249</v>
      </c>
      <c r="M288" s="27">
        <v>0.19419</v>
      </c>
      <c r="N288" s="27">
        <v>1.2290000000000001E-2</v>
      </c>
      <c r="P288" s="27">
        <v>99.509640000000005</v>
      </c>
      <c r="Q288" s="27">
        <v>12636</v>
      </c>
      <c r="R288" s="27">
        <v>-26463</v>
      </c>
      <c r="S288" s="27">
        <v>-25</v>
      </c>
      <c r="T288" s="27">
        <v>18</v>
      </c>
      <c r="U288" s="48">
        <v>39728.929548611108</v>
      </c>
    </row>
    <row r="289" spans="1:21" x14ac:dyDescent="0.2">
      <c r="A289" s="27" t="s">
        <v>39</v>
      </c>
      <c r="B289" s="28" t="s">
        <v>358</v>
      </c>
      <c r="C289" s="27">
        <v>101.06870000000001</v>
      </c>
      <c r="D289" s="27">
        <v>53.819890000000001</v>
      </c>
      <c r="E289" s="27">
        <v>0.31591000000000002</v>
      </c>
      <c r="F289" s="27">
        <v>1.8011200000000001</v>
      </c>
      <c r="G289" s="27">
        <v>1.01189</v>
      </c>
      <c r="H289" s="27">
        <v>8.5777699999999992</v>
      </c>
      <c r="I289" s="27">
        <v>0.42331000000000002</v>
      </c>
      <c r="J289" s="27">
        <v>17.572880000000001</v>
      </c>
      <c r="K289" s="27">
        <v>0</v>
      </c>
      <c r="L289" s="27">
        <v>17.090060000000001</v>
      </c>
      <c r="M289" s="27">
        <v>0.45057000000000003</v>
      </c>
      <c r="N289" s="27">
        <v>5.28E-3</v>
      </c>
      <c r="P289" s="27">
        <v>101.06870000000001</v>
      </c>
      <c r="Q289" s="27">
        <v>12548</v>
      </c>
      <c r="R289" s="27">
        <v>-26412</v>
      </c>
      <c r="S289" s="27">
        <v>-25</v>
      </c>
      <c r="T289" s="27">
        <v>19</v>
      </c>
      <c r="U289" s="48">
        <v>39728.932581018518</v>
      </c>
    </row>
    <row r="290" spans="1:21" x14ac:dyDescent="0.2">
      <c r="A290" s="27" t="s">
        <v>41</v>
      </c>
      <c r="B290" s="28" t="s">
        <v>358</v>
      </c>
      <c r="C290" s="27">
        <v>100.82080000000001</v>
      </c>
      <c r="D290" s="27">
        <v>52.885120000000001</v>
      </c>
      <c r="E290" s="27">
        <v>0.35748999999999997</v>
      </c>
      <c r="F290" s="27">
        <v>2.19007</v>
      </c>
      <c r="G290" s="27">
        <v>0.61580000000000001</v>
      </c>
      <c r="H290" s="27">
        <v>10.635339999999999</v>
      </c>
      <c r="I290" s="27">
        <v>0.53722999999999999</v>
      </c>
      <c r="J290" s="27">
        <v>16.773910000000001</v>
      </c>
      <c r="K290" s="27">
        <v>2.3560000000000001E-2</v>
      </c>
      <c r="L290" s="27">
        <v>16.42117</v>
      </c>
      <c r="M290" s="27">
        <v>0.37722</v>
      </c>
      <c r="N290" s="27">
        <v>3.8999999999999998E-3</v>
      </c>
      <c r="P290" s="27">
        <v>100.82080000000001</v>
      </c>
      <c r="Q290" s="27">
        <v>12552.4</v>
      </c>
      <c r="R290" s="27">
        <v>-26414.6</v>
      </c>
      <c r="S290" s="27">
        <v>-25</v>
      </c>
      <c r="T290" s="27">
        <v>20</v>
      </c>
      <c r="U290" s="48">
        <v>39728.935810185183</v>
      </c>
    </row>
    <row r="291" spans="1:21" x14ac:dyDescent="0.2">
      <c r="A291" s="27" t="s">
        <v>42</v>
      </c>
      <c r="B291" s="28" t="s">
        <v>358</v>
      </c>
      <c r="C291" s="27">
        <v>100.7333</v>
      </c>
      <c r="D291" s="27">
        <v>53.05003</v>
      </c>
      <c r="E291" s="27">
        <v>0.41469</v>
      </c>
      <c r="F291" s="27">
        <v>2.3807200000000002</v>
      </c>
      <c r="G291" s="27">
        <v>0.47863</v>
      </c>
      <c r="H291" s="27">
        <v>8.1356999999999999</v>
      </c>
      <c r="I291" s="27">
        <v>0.40794999999999998</v>
      </c>
      <c r="J291" s="27">
        <v>17.513089999999998</v>
      </c>
      <c r="K291" s="27">
        <v>2.2120000000000001E-2</v>
      </c>
      <c r="L291" s="27">
        <v>18.014009999999999</v>
      </c>
      <c r="M291" s="27">
        <v>0.31385999999999997</v>
      </c>
      <c r="N291" s="27">
        <v>2.5200000000000001E-3</v>
      </c>
      <c r="P291" s="27">
        <v>100.7333</v>
      </c>
      <c r="Q291" s="27">
        <v>12556.8</v>
      </c>
      <c r="R291" s="27">
        <v>-26417.200000000001</v>
      </c>
      <c r="S291" s="27">
        <v>-25</v>
      </c>
      <c r="T291" s="27">
        <v>21</v>
      </c>
      <c r="U291" s="48">
        <v>39728.938784722224</v>
      </c>
    </row>
    <row r="292" spans="1:21" x14ac:dyDescent="0.2">
      <c r="A292" s="27" t="s">
        <v>359</v>
      </c>
      <c r="B292" s="28" t="s">
        <v>358</v>
      </c>
      <c r="C292" s="27">
        <v>101.0592</v>
      </c>
      <c r="D292" s="27">
        <v>53.114809999999999</v>
      </c>
      <c r="E292" s="27">
        <v>0.37855</v>
      </c>
      <c r="F292" s="27">
        <v>2.42042</v>
      </c>
      <c r="G292" s="27">
        <v>0.40283000000000002</v>
      </c>
      <c r="H292" s="27">
        <v>8.2800499999999992</v>
      </c>
      <c r="I292" s="27">
        <v>0.42568</v>
      </c>
      <c r="J292" s="27">
        <v>18.287050000000001</v>
      </c>
      <c r="K292" s="27">
        <v>1.537E-2</v>
      </c>
      <c r="L292" s="27">
        <v>17.536149999999999</v>
      </c>
      <c r="M292" s="27">
        <v>0.1983</v>
      </c>
      <c r="N292" s="27">
        <v>0</v>
      </c>
      <c r="P292" s="27">
        <v>101.0592</v>
      </c>
      <c r="Q292" s="27">
        <v>12561.2</v>
      </c>
      <c r="R292" s="27">
        <v>-26419.8</v>
      </c>
      <c r="S292" s="27">
        <v>-25</v>
      </c>
      <c r="T292" s="27">
        <v>22</v>
      </c>
      <c r="U292" s="48">
        <v>39728.941782407404</v>
      </c>
    </row>
    <row r="293" spans="1:21" x14ac:dyDescent="0.2">
      <c r="A293" s="27" t="s">
        <v>360</v>
      </c>
      <c r="B293" s="28" t="s">
        <v>358</v>
      </c>
      <c r="C293" s="27">
        <v>101.14319999999999</v>
      </c>
      <c r="D293" s="27">
        <v>53.60284</v>
      </c>
      <c r="E293" s="27">
        <v>0.37097000000000002</v>
      </c>
      <c r="F293" s="27">
        <v>2.59484</v>
      </c>
      <c r="G293" s="27">
        <v>0.33381</v>
      </c>
      <c r="H293" s="27">
        <v>7.9991399999999997</v>
      </c>
      <c r="I293" s="27">
        <v>0.34211999999999998</v>
      </c>
      <c r="J293" s="27">
        <v>18.986820000000002</v>
      </c>
      <c r="K293" s="27">
        <v>6.7600000000000004E-3</v>
      </c>
      <c r="L293" s="27">
        <v>16.685469999999999</v>
      </c>
      <c r="M293" s="27">
        <v>0.21834000000000001</v>
      </c>
      <c r="N293" s="27">
        <v>2.0699999999999998E-3</v>
      </c>
      <c r="P293" s="27">
        <v>101.14319999999999</v>
      </c>
      <c r="Q293" s="27">
        <v>12565.6</v>
      </c>
      <c r="R293" s="27">
        <v>-26422.400000000001</v>
      </c>
      <c r="S293" s="27">
        <v>-25</v>
      </c>
      <c r="T293" s="27">
        <v>23</v>
      </c>
      <c r="U293" s="48">
        <v>39728.944780092592</v>
      </c>
    </row>
    <row r="294" spans="1:21" x14ac:dyDescent="0.2">
      <c r="A294" s="27" t="s">
        <v>361</v>
      </c>
      <c r="B294" s="28" t="s">
        <v>358</v>
      </c>
      <c r="C294" s="27">
        <v>100.7555</v>
      </c>
      <c r="D294" s="27">
        <v>53.5563</v>
      </c>
      <c r="E294" s="27">
        <v>0.39704</v>
      </c>
      <c r="F294" s="27">
        <v>2.3919000000000001</v>
      </c>
      <c r="G294" s="27">
        <v>0.65381</v>
      </c>
      <c r="H294" s="27">
        <v>6.9166999999999996</v>
      </c>
      <c r="I294" s="27">
        <v>0.30219000000000001</v>
      </c>
      <c r="J294" s="27">
        <v>18.279800000000002</v>
      </c>
      <c r="K294" s="27">
        <v>3.6049999999999999E-2</v>
      </c>
      <c r="L294" s="27">
        <v>17.8004</v>
      </c>
      <c r="M294" s="27">
        <v>0.41439999999999999</v>
      </c>
      <c r="N294" s="27">
        <v>6.8999999999999999E-3</v>
      </c>
      <c r="P294" s="27">
        <v>100.7555</v>
      </c>
      <c r="Q294" s="27">
        <v>12570</v>
      </c>
      <c r="R294" s="27">
        <v>-26425</v>
      </c>
      <c r="S294" s="27">
        <v>-25</v>
      </c>
      <c r="T294" s="27">
        <v>24</v>
      </c>
      <c r="U294" s="48">
        <v>39728.947754629633</v>
      </c>
    </row>
    <row r="295" spans="1:21" x14ac:dyDescent="0.2">
      <c r="A295" s="27" t="s">
        <v>43</v>
      </c>
      <c r="B295" s="28" t="s">
        <v>362</v>
      </c>
      <c r="C295" s="27">
        <v>102.78579999999999</v>
      </c>
      <c r="D295" s="27">
        <v>68.606999999999999</v>
      </c>
      <c r="E295" s="27">
        <v>2.8139999999999998E-2</v>
      </c>
      <c r="F295" s="27">
        <v>20.656179999999999</v>
      </c>
      <c r="G295" s="27">
        <v>1.8589999999999999E-2</v>
      </c>
      <c r="H295" s="27">
        <v>0.32790000000000002</v>
      </c>
      <c r="I295" s="27">
        <v>0</v>
      </c>
      <c r="J295" s="27">
        <v>0.18729999999999999</v>
      </c>
      <c r="K295" s="27">
        <v>2.035E-2</v>
      </c>
      <c r="L295" s="27">
        <v>1.92628</v>
      </c>
      <c r="M295" s="27">
        <v>10.58672</v>
      </c>
      <c r="N295" s="27">
        <v>0.42731999999999998</v>
      </c>
      <c r="P295" s="27">
        <v>102.78579999999999</v>
      </c>
      <c r="Q295" s="27">
        <v>12459</v>
      </c>
      <c r="R295" s="27">
        <v>-26408</v>
      </c>
      <c r="S295" s="27">
        <v>-28</v>
      </c>
      <c r="T295" s="27">
        <v>25</v>
      </c>
      <c r="U295" s="48">
        <v>39728.95076388889</v>
      </c>
    </row>
    <row r="296" spans="1:21" x14ac:dyDescent="0.2">
      <c r="A296" s="27" t="s">
        <v>45</v>
      </c>
      <c r="B296" s="28" t="s">
        <v>362</v>
      </c>
      <c r="C296" s="27">
        <v>102.67400000000001</v>
      </c>
      <c r="D296" s="27">
        <v>68.056259999999995</v>
      </c>
      <c r="E296" s="27">
        <v>3.1899999999999998E-2</v>
      </c>
      <c r="F296" s="27">
        <v>20.42088</v>
      </c>
      <c r="G296" s="27">
        <v>3.8519999999999999E-2</v>
      </c>
      <c r="H296" s="27">
        <v>0.37074000000000001</v>
      </c>
      <c r="I296" s="27">
        <v>5.8900000000000003E-3</v>
      </c>
      <c r="J296" s="27">
        <v>0.54161999999999999</v>
      </c>
      <c r="K296" s="27">
        <v>0</v>
      </c>
      <c r="L296" s="27">
        <v>2.3732600000000001</v>
      </c>
      <c r="M296" s="27">
        <v>10.388400000000001</v>
      </c>
      <c r="N296" s="27">
        <v>0.44657000000000002</v>
      </c>
      <c r="P296" s="27">
        <v>102.67400000000001</v>
      </c>
      <c r="Q296" s="27">
        <v>12457.3</v>
      </c>
      <c r="R296" s="27">
        <v>-26406.3</v>
      </c>
      <c r="S296" s="27">
        <v>-28</v>
      </c>
      <c r="T296" s="27">
        <v>26</v>
      </c>
      <c r="U296" s="48">
        <v>39728.953946759262</v>
      </c>
    </row>
    <row r="297" spans="1:21" x14ac:dyDescent="0.2">
      <c r="A297" s="27" t="s">
        <v>46</v>
      </c>
      <c r="B297" s="28" t="s">
        <v>362</v>
      </c>
      <c r="C297" s="27">
        <v>105.06740000000001</v>
      </c>
      <c r="D297" s="27">
        <v>64.914169999999999</v>
      </c>
      <c r="E297" s="27">
        <v>0.10573</v>
      </c>
      <c r="F297" s="27">
        <v>15.994120000000001</v>
      </c>
      <c r="G297" s="27">
        <v>0.19017000000000001</v>
      </c>
      <c r="H297" s="27">
        <v>1.54935</v>
      </c>
      <c r="I297" s="27">
        <v>5.9139999999999998E-2</v>
      </c>
      <c r="J297" s="27">
        <v>5.2613500000000002</v>
      </c>
      <c r="K297" s="27">
        <v>2.2190000000000001E-2</v>
      </c>
      <c r="L297" s="27">
        <v>8.2795400000000008</v>
      </c>
      <c r="M297" s="27">
        <v>8.3512299999999993</v>
      </c>
      <c r="N297" s="27">
        <v>0.34039000000000003</v>
      </c>
      <c r="P297" s="27">
        <v>105.06740000000001</v>
      </c>
      <c r="Q297" s="27">
        <v>12455.7</v>
      </c>
      <c r="R297" s="27">
        <v>-26404.7</v>
      </c>
      <c r="S297" s="27">
        <v>-28</v>
      </c>
      <c r="T297" s="27">
        <v>27</v>
      </c>
      <c r="U297" s="48">
        <v>39728.956932870373</v>
      </c>
    </row>
    <row r="298" spans="1:21" x14ac:dyDescent="0.2">
      <c r="A298" s="27" t="s">
        <v>47</v>
      </c>
      <c r="B298" s="28" t="s">
        <v>362</v>
      </c>
      <c r="C298" s="27">
        <v>99.946780000000004</v>
      </c>
      <c r="D298" s="27">
        <v>70.835440000000006</v>
      </c>
      <c r="E298" s="27">
        <v>4.2419999999999999E-2</v>
      </c>
      <c r="F298" s="27">
        <v>20.068629999999999</v>
      </c>
      <c r="G298" s="27">
        <v>2.5159999999999998E-2</v>
      </c>
      <c r="H298" s="27">
        <v>0.36264999999999997</v>
      </c>
      <c r="I298" s="27">
        <v>2.2620000000000001E-2</v>
      </c>
      <c r="J298" s="27">
        <v>0.51297000000000004</v>
      </c>
      <c r="K298" s="27">
        <v>1.5769999999999999E-2</v>
      </c>
      <c r="L298" s="27">
        <v>2.1810700000000001</v>
      </c>
      <c r="M298" s="27">
        <v>5.43438</v>
      </c>
      <c r="N298" s="27">
        <v>0.44567000000000001</v>
      </c>
      <c r="P298" s="27">
        <v>99.946780000000004</v>
      </c>
      <c r="Q298" s="27">
        <v>12454</v>
      </c>
      <c r="R298" s="27">
        <v>-26403</v>
      </c>
      <c r="S298" s="27">
        <v>-28</v>
      </c>
      <c r="T298" s="27">
        <v>28</v>
      </c>
      <c r="U298" s="48">
        <v>39728.95994212963</v>
      </c>
    </row>
    <row r="299" spans="1:21" x14ac:dyDescent="0.2">
      <c r="A299" s="27" t="s">
        <v>48</v>
      </c>
      <c r="B299" s="28" t="s">
        <v>363</v>
      </c>
      <c r="C299" s="27">
        <v>101.85590000000001</v>
      </c>
      <c r="D299" s="27">
        <v>40.886450000000004</v>
      </c>
      <c r="E299" s="27">
        <v>7.979E-2</v>
      </c>
      <c r="F299" s="27">
        <v>0.12803</v>
      </c>
      <c r="G299" s="27">
        <v>0.10406</v>
      </c>
      <c r="H299" s="27">
        <v>22.994060000000001</v>
      </c>
      <c r="I299" s="27">
        <v>0.46728999999999998</v>
      </c>
      <c r="J299" s="27">
        <v>35.041350000000001</v>
      </c>
      <c r="K299" s="27">
        <v>0.26368999999999998</v>
      </c>
      <c r="L299" s="27">
        <v>1.8613</v>
      </c>
      <c r="M299" s="27">
        <v>2.844E-2</v>
      </c>
      <c r="N299" s="27">
        <v>1.39E-3</v>
      </c>
      <c r="P299" s="27">
        <v>101.85590000000001</v>
      </c>
      <c r="Q299" s="27">
        <v>12276</v>
      </c>
      <c r="R299" s="27">
        <v>-27203</v>
      </c>
      <c r="S299" s="27">
        <v>-26</v>
      </c>
      <c r="T299" s="27">
        <v>29</v>
      </c>
      <c r="U299" s="48">
        <v>39728.962962962964</v>
      </c>
    </row>
    <row r="300" spans="1:21" x14ac:dyDescent="0.2">
      <c r="B300" s="28"/>
      <c r="T300" s="27"/>
      <c r="U300" s="48"/>
    </row>
    <row r="301" spans="1:21" x14ac:dyDescent="0.2">
      <c r="B301" s="28"/>
      <c r="T301" s="27"/>
      <c r="U301" s="48"/>
    </row>
    <row r="302" spans="1:21" x14ac:dyDescent="0.2">
      <c r="A302" s="27" t="s">
        <v>23</v>
      </c>
      <c r="B302" s="28" t="s">
        <v>364</v>
      </c>
      <c r="C302" s="27">
        <v>98.15343</v>
      </c>
      <c r="D302" s="27">
        <v>51.855260000000001</v>
      </c>
      <c r="E302" s="27">
        <v>3.533E-2</v>
      </c>
      <c r="F302" s="27">
        <v>27.26024</v>
      </c>
      <c r="G302" s="27">
        <v>0.11398999999999999</v>
      </c>
      <c r="H302" s="27">
        <v>2.12487</v>
      </c>
      <c r="I302" s="27">
        <v>3.3E-4</v>
      </c>
      <c r="J302" s="27">
        <v>0.42093999999999998</v>
      </c>
      <c r="K302" s="27">
        <v>3.9329999999999997E-2</v>
      </c>
      <c r="L302" s="27">
        <v>11.176450000000001</v>
      </c>
      <c r="M302" s="27">
        <v>4.8149300000000004</v>
      </c>
      <c r="N302" s="27">
        <v>0.31176999999999999</v>
      </c>
      <c r="P302" s="27">
        <v>98.15343</v>
      </c>
      <c r="Q302" s="27">
        <v>-13850</v>
      </c>
      <c r="R302" s="27">
        <v>-768</v>
      </c>
      <c r="S302" s="27">
        <v>-91</v>
      </c>
      <c r="T302" s="27">
        <v>1</v>
      </c>
      <c r="U302" s="48">
        <v>39735.551585648151</v>
      </c>
    </row>
    <row r="303" spans="1:21" x14ac:dyDescent="0.2">
      <c r="A303" s="27" t="s">
        <v>26</v>
      </c>
      <c r="B303" s="28" t="s">
        <v>364</v>
      </c>
      <c r="C303" s="27">
        <v>100.61920000000001</v>
      </c>
      <c r="D303" s="27">
        <v>53.274880000000003</v>
      </c>
      <c r="E303" s="27">
        <v>3.6220000000000002E-2</v>
      </c>
      <c r="F303" s="27">
        <v>29.14292</v>
      </c>
      <c r="G303" s="27">
        <v>4.6580000000000003E-2</v>
      </c>
      <c r="H303" s="27">
        <v>1.27847</v>
      </c>
      <c r="I303" s="27">
        <v>2.7699999999999999E-2</v>
      </c>
      <c r="J303" s="27">
        <v>2.7529999999999999E-2</v>
      </c>
      <c r="K303" s="27">
        <v>4.7309999999999998E-2</v>
      </c>
      <c r="L303" s="27">
        <v>11.621180000000001</v>
      </c>
      <c r="M303" s="27">
        <v>4.7868300000000001</v>
      </c>
      <c r="N303" s="27">
        <v>0.32963999999999999</v>
      </c>
      <c r="P303" s="27">
        <v>100.61920000000001</v>
      </c>
      <c r="Q303" s="27">
        <v>-13856.3</v>
      </c>
      <c r="R303" s="27">
        <v>-771</v>
      </c>
      <c r="S303" s="27">
        <v>-91</v>
      </c>
      <c r="T303" s="27">
        <v>2</v>
      </c>
      <c r="U303" s="48">
        <v>39735.554872685185</v>
      </c>
    </row>
    <row r="304" spans="1:21" x14ac:dyDescent="0.2">
      <c r="A304" s="27" t="s">
        <v>27</v>
      </c>
      <c r="B304" s="28" t="s">
        <v>364</v>
      </c>
      <c r="C304" s="27">
        <v>101.1741</v>
      </c>
      <c r="D304" s="27">
        <v>53.69276</v>
      </c>
      <c r="E304" s="27">
        <v>3.3149999999999999E-2</v>
      </c>
      <c r="F304" s="27">
        <v>29.40117</v>
      </c>
      <c r="G304" s="27">
        <v>1.941E-2</v>
      </c>
      <c r="H304" s="27">
        <v>1.07646</v>
      </c>
      <c r="I304" s="27">
        <v>1.8409999999999999E-2</v>
      </c>
      <c r="J304" s="27">
        <v>1.8939999999999999E-2</v>
      </c>
      <c r="K304" s="27">
        <v>2.9530000000000001E-2</v>
      </c>
      <c r="L304" s="27">
        <v>11.805429999999999</v>
      </c>
      <c r="M304" s="27">
        <v>4.76</v>
      </c>
      <c r="N304" s="27">
        <v>0.31885999999999998</v>
      </c>
      <c r="P304" s="27">
        <v>101.1741</v>
      </c>
      <c r="Q304" s="27">
        <v>-13862.7</v>
      </c>
      <c r="R304" s="27">
        <v>-774</v>
      </c>
      <c r="S304" s="27">
        <v>-91</v>
      </c>
      <c r="T304" s="27">
        <v>3</v>
      </c>
      <c r="U304" s="48">
        <v>39735.557881944442</v>
      </c>
    </row>
    <row r="305" spans="1:21" x14ac:dyDescent="0.2">
      <c r="A305" s="27" t="s">
        <v>28</v>
      </c>
      <c r="B305" s="28" t="s">
        <v>364</v>
      </c>
      <c r="C305" s="27">
        <v>101.3455</v>
      </c>
      <c r="D305" s="27">
        <v>49.331620000000001</v>
      </c>
      <c r="E305" s="27">
        <v>8.8160000000000002E-2</v>
      </c>
      <c r="F305" s="27">
        <v>30.573399999999999</v>
      </c>
      <c r="G305" s="27">
        <v>0.33728000000000002</v>
      </c>
      <c r="H305" s="27">
        <v>3.7648600000000001</v>
      </c>
      <c r="I305" s="27">
        <v>1.9609999999999999E-2</v>
      </c>
      <c r="J305" s="27">
        <v>9.2170000000000002E-2</v>
      </c>
      <c r="K305" s="27">
        <v>5.2810000000000003E-2</v>
      </c>
      <c r="L305" s="27">
        <v>13.436</v>
      </c>
      <c r="M305" s="27">
        <v>3.4708100000000002</v>
      </c>
      <c r="N305" s="27">
        <v>0.17877999999999999</v>
      </c>
      <c r="P305" s="27">
        <v>101.3455</v>
      </c>
      <c r="Q305" s="27">
        <v>-13869</v>
      </c>
      <c r="R305" s="27">
        <v>-777</v>
      </c>
      <c r="S305" s="27">
        <v>-91</v>
      </c>
      <c r="T305" s="27">
        <v>4</v>
      </c>
      <c r="U305" s="48">
        <v>39735.560879629629</v>
      </c>
    </row>
    <row r="306" spans="1:21" x14ac:dyDescent="0.2">
      <c r="A306" s="27" t="s">
        <v>30</v>
      </c>
      <c r="B306" s="28" t="s">
        <v>365</v>
      </c>
      <c r="C306" s="27">
        <v>100.8038</v>
      </c>
      <c r="D306" s="27">
        <v>37.091140000000003</v>
      </c>
      <c r="E306" s="27">
        <v>0.13744999999999999</v>
      </c>
      <c r="F306" s="27">
        <v>1.8350000000000002E-2</v>
      </c>
      <c r="G306" s="27">
        <v>4.5530000000000001E-2</v>
      </c>
      <c r="H306" s="27">
        <v>30.268719999999998</v>
      </c>
      <c r="I306" s="27">
        <v>0.24912000000000001</v>
      </c>
      <c r="J306" s="27">
        <v>32.223080000000003</v>
      </c>
      <c r="K306" s="27">
        <v>0.71311000000000002</v>
      </c>
      <c r="L306" s="27">
        <v>4.2410000000000003E-2</v>
      </c>
      <c r="M306" s="27">
        <v>1.093E-2</v>
      </c>
      <c r="N306" s="27">
        <v>3.9199999999999999E-3</v>
      </c>
      <c r="P306" s="27">
        <v>100.8038</v>
      </c>
      <c r="Q306" s="27">
        <v>-13876</v>
      </c>
      <c r="R306" s="27">
        <v>-788</v>
      </c>
      <c r="S306" s="27">
        <v>-90</v>
      </c>
      <c r="T306" s="27">
        <v>5</v>
      </c>
      <c r="U306" s="48">
        <v>39735.563969907409</v>
      </c>
    </row>
    <row r="307" spans="1:21" x14ac:dyDescent="0.2">
      <c r="A307" s="27" t="s">
        <v>32</v>
      </c>
      <c r="B307" s="28" t="s">
        <v>365</v>
      </c>
      <c r="C307" s="27">
        <v>101.0591</v>
      </c>
      <c r="D307" s="27">
        <v>37.170810000000003</v>
      </c>
      <c r="E307" s="27">
        <v>7.5050000000000006E-2</v>
      </c>
      <c r="F307" s="27">
        <v>2.7459999999999998E-2</v>
      </c>
      <c r="G307" s="27">
        <v>5.0689999999999999E-2</v>
      </c>
      <c r="H307" s="27">
        <v>30.209199999999999</v>
      </c>
      <c r="I307" s="27">
        <v>0.22703999999999999</v>
      </c>
      <c r="J307" s="27">
        <v>32.583640000000003</v>
      </c>
      <c r="K307" s="27">
        <v>0.67712000000000006</v>
      </c>
      <c r="L307" s="27">
        <v>3.5099999999999999E-2</v>
      </c>
      <c r="M307" s="27">
        <v>1.81E-3</v>
      </c>
      <c r="N307" s="27">
        <v>1.15E-3</v>
      </c>
      <c r="P307" s="27">
        <v>101.0591</v>
      </c>
      <c r="Q307" s="27">
        <v>-13891</v>
      </c>
      <c r="R307" s="27">
        <v>-800.5</v>
      </c>
      <c r="S307" s="27">
        <v>-90</v>
      </c>
      <c r="T307" s="27">
        <v>6</v>
      </c>
      <c r="U307" s="48">
        <v>39735.567175925928</v>
      </c>
    </row>
    <row r="308" spans="1:21" x14ac:dyDescent="0.2">
      <c r="A308" s="27" t="s">
        <v>33</v>
      </c>
      <c r="B308" s="28" t="s">
        <v>365</v>
      </c>
      <c r="C308" s="27">
        <v>101.2045</v>
      </c>
      <c r="D308" s="27">
        <v>37.294220000000003</v>
      </c>
      <c r="E308" s="27">
        <v>4.7460000000000002E-2</v>
      </c>
      <c r="F308" s="27">
        <v>8.0999999999999996E-3</v>
      </c>
      <c r="G308" s="27">
        <v>3.6429999999999997E-2</v>
      </c>
      <c r="H308" s="27">
        <v>30.134180000000001</v>
      </c>
      <c r="I308" s="27">
        <v>0.21412</v>
      </c>
      <c r="J308" s="27">
        <v>32.83663</v>
      </c>
      <c r="K308" s="27">
        <v>0.60860000000000003</v>
      </c>
      <c r="L308" s="27">
        <v>1.2E-2</v>
      </c>
      <c r="M308" s="27">
        <v>9.0399999999999994E-3</v>
      </c>
      <c r="N308" s="27">
        <v>3.6900000000000001E-3</v>
      </c>
      <c r="P308" s="27">
        <v>101.2045</v>
      </c>
      <c r="Q308" s="27">
        <v>-13906</v>
      </c>
      <c r="R308" s="27">
        <v>-813</v>
      </c>
      <c r="S308" s="27">
        <v>-90</v>
      </c>
      <c r="T308" s="27">
        <v>7</v>
      </c>
      <c r="U308" s="48">
        <v>39735.570185185185</v>
      </c>
    </row>
    <row r="309" spans="1:21" x14ac:dyDescent="0.2">
      <c r="A309" s="27" t="s">
        <v>36</v>
      </c>
      <c r="B309" s="28" t="s">
        <v>366</v>
      </c>
      <c r="C309" s="27">
        <v>100.37779999999999</v>
      </c>
      <c r="D309" s="27">
        <v>37.577060000000003</v>
      </c>
      <c r="E309" s="27">
        <v>5.7729999999999997E-2</v>
      </c>
      <c r="F309" s="27">
        <v>8.9999999999999998E-4</v>
      </c>
      <c r="G309" s="27">
        <v>2.7189999999999999E-2</v>
      </c>
      <c r="H309" s="27">
        <v>29.922709999999999</v>
      </c>
      <c r="I309" s="27">
        <v>0.22398999999999999</v>
      </c>
      <c r="J309" s="27">
        <v>31.907029999999999</v>
      </c>
      <c r="K309" s="27">
        <v>0.66122000000000003</v>
      </c>
      <c r="L309" s="27">
        <v>0</v>
      </c>
      <c r="M309" s="27">
        <v>0</v>
      </c>
      <c r="N309" s="27">
        <v>0</v>
      </c>
      <c r="P309" s="27">
        <v>100.37779999999999</v>
      </c>
      <c r="Q309" s="27">
        <v>-13613</v>
      </c>
      <c r="R309" s="27">
        <v>-716</v>
      </c>
      <c r="S309" s="27">
        <v>-95</v>
      </c>
      <c r="T309" s="27">
        <v>8</v>
      </c>
      <c r="U309" s="48">
        <v>39735.573310185187</v>
      </c>
    </row>
    <row r="310" spans="1:21" x14ac:dyDescent="0.2">
      <c r="A310" s="27" t="s">
        <v>38</v>
      </c>
      <c r="B310" s="28" t="s">
        <v>366</v>
      </c>
      <c r="C310" s="27">
        <v>100.3629</v>
      </c>
      <c r="D310" s="27">
        <v>37.792279999999998</v>
      </c>
      <c r="E310" s="27">
        <v>6.7580000000000001E-2</v>
      </c>
      <c r="F310" s="27">
        <v>2.3560000000000001E-2</v>
      </c>
      <c r="G310" s="27">
        <v>1.0999999999999999E-2</v>
      </c>
      <c r="H310" s="27">
        <v>29.815740000000002</v>
      </c>
      <c r="I310" s="27">
        <v>0.22367000000000001</v>
      </c>
      <c r="J310" s="27">
        <v>31.757249999999999</v>
      </c>
      <c r="K310" s="27">
        <v>0.63285000000000002</v>
      </c>
      <c r="L310" s="27">
        <v>1.2829999999999999E-2</v>
      </c>
      <c r="M310" s="27">
        <v>1.7569999999999999E-2</v>
      </c>
      <c r="N310" s="27">
        <v>8.5599999999999999E-3</v>
      </c>
      <c r="P310" s="27">
        <v>100.3629</v>
      </c>
      <c r="Q310" s="27">
        <v>-13605.3</v>
      </c>
      <c r="R310" s="27">
        <v>-726</v>
      </c>
      <c r="S310" s="27">
        <v>-95</v>
      </c>
      <c r="T310" s="27">
        <v>9</v>
      </c>
      <c r="U310" s="48">
        <v>39735.576504629629</v>
      </c>
    </row>
    <row r="311" spans="1:21" x14ac:dyDescent="0.2">
      <c r="A311" s="27" t="s">
        <v>354</v>
      </c>
      <c r="B311" s="28" t="s">
        <v>366</v>
      </c>
      <c r="C311" s="27">
        <v>100.1735</v>
      </c>
      <c r="D311" s="27">
        <v>36.756990000000002</v>
      </c>
      <c r="E311" s="27">
        <v>0.13025</v>
      </c>
      <c r="F311" s="27">
        <v>0.12483</v>
      </c>
      <c r="G311" s="27">
        <v>0.2306</v>
      </c>
      <c r="H311" s="27">
        <v>31.36927</v>
      </c>
      <c r="I311" s="27">
        <v>0.20046</v>
      </c>
      <c r="J311" s="27">
        <v>30.669650000000001</v>
      </c>
      <c r="K311" s="27">
        <v>0.68245</v>
      </c>
      <c r="L311" s="27">
        <v>4.8199999999999996E-3</v>
      </c>
      <c r="M311" s="27">
        <v>4.15E-3</v>
      </c>
      <c r="N311" s="27">
        <v>0</v>
      </c>
      <c r="P311" s="27">
        <v>100.1735</v>
      </c>
      <c r="Q311" s="27">
        <v>-13597.7</v>
      </c>
      <c r="R311" s="27">
        <v>-736</v>
      </c>
      <c r="S311" s="27">
        <v>-95</v>
      </c>
      <c r="T311" s="27">
        <v>10</v>
      </c>
      <c r="U311" s="48">
        <v>39735.579502314817</v>
      </c>
    </row>
    <row r="312" spans="1:21" x14ac:dyDescent="0.2">
      <c r="A312" s="27" t="s">
        <v>355</v>
      </c>
      <c r="B312" s="28" t="s">
        <v>366</v>
      </c>
      <c r="C312" s="27">
        <v>99.956320000000005</v>
      </c>
      <c r="D312" s="27">
        <v>37.632019999999997</v>
      </c>
      <c r="E312" s="27">
        <v>9.8239999999999994E-2</v>
      </c>
      <c r="F312" s="27">
        <v>3.6470000000000002E-2</v>
      </c>
      <c r="G312" s="27">
        <v>4.5499999999999999E-2</v>
      </c>
      <c r="H312" s="27">
        <v>30.242000000000001</v>
      </c>
      <c r="I312" s="27">
        <v>0.22333</v>
      </c>
      <c r="J312" s="27">
        <v>31.047429999999999</v>
      </c>
      <c r="K312" s="27">
        <v>0.61473</v>
      </c>
      <c r="L312" s="27">
        <v>0</v>
      </c>
      <c r="M312" s="27">
        <v>3.65E-3</v>
      </c>
      <c r="N312" s="27">
        <v>1.295E-2</v>
      </c>
      <c r="P312" s="27">
        <v>99.956320000000005</v>
      </c>
      <c r="Q312" s="27">
        <v>-13590</v>
      </c>
      <c r="R312" s="27">
        <v>-746</v>
      </c>
      <c r="S312" s="27">
        <v>-95</v>
      </c>
      <c r="T312" s="27">
        <v>11</v>
      </c>
      <c r="U312" s="48">
        <v>39735.582488425927</v>
      </c>
    </row>
    <row r="313" spans="1:21" x14ac:dyDescent="0.2">
      <c r="A313" s="27" t="s">
        <v>39</v>
      </c>
      <c r="B313" s="28" t="s">
        <v>367</v>
      </c>
      <c r="C313" s="27">
        <v>102.2683</v>
      </c>
      <c r="D313" s="27">
        <v>51.759169999999997</v>
      </c>
      <c r="E313" s="27">
        <v>1.0460000000000001E-2</v>
      </c>
      <c r="F313" s="27">
        <v>27.734069999999999</v>
      </c>
      <c r="G313" s="27">
        <v>7.9450000000000007E-2</v>
      </c>
      <c r="H313" s="27">
        <v>4.0171400000000004</v>
      </c>
      <c r="I313" s="27">
        <v>2.4719999999999999E-2</v>
      </c>
      <c r="J313" s="27">
        <v>2.9458099999999998</v>
      </c>
      <c r="K313" s="27">
        <v>5.4309999999999997E-2</v>
      </c>
      <c r="L313" s="27">
        <v>10.57278</v>
      </c>
      <c r="M313" s="27">
        <v>4.6516999999999999</v>
      </c>
      <c r="N313" s="27">
        <v>0.41871000000000003</v>
      </c>
      <c r="P313" s="27">
        <v>102.2683</v>
      </c>
      <c r="Q313" s="27">
        <v>-13626</v>
      </c>
      <c r="R313" s="27">
        <v>-1089</v>
      </c>
      <c r="S313" s="27">
        <v>-90</v>
      </c>
      <c r="T313" s="27">
        <v>12</v>
      </c>
      <c r="U313" s="48">
        <v>39735.58556712963</v>
      </c>
    </row>
    <row r="314" spans="1:21" x14ac:dyDescent="0.2">
      <c r="A314" s="27" t="s">
        <v>41</v>
      </c>
      <c r="B314" s="28" t="s">
        <v>367</v>
      </c>
      <c r="C314" s="27">
        <v>101.8809</v>
      </c>
      <c r="D314" s="27">
        <v>51.488030000000002</v>
      </c>
      <c r="E314" s="27">
        <v>0</v>
      </c>
      <c r="F314" s="27">
        <v>31.526869999999999</v>
      </c>
      <c r="G314" s="27">
        <v>6.9300000000000004E-3</v>
      </c>
      <c r="H314" s="27">
        <v>1.1636</v>
      </c>
      <c r="I314" s="27">
        <v>0</v>
      </c>
      <c r="J314" s="27">
        <v>1.6629999999999999E-2</v>
      </c>
      <c r="K314" s="27">
        <v>1.738E-2</v>
      </c>
      <c r="L314" s="27">
        <v>13.827450000000001</v>
      </c>
      <c r="M314" s="27">
        <v>3.59152</v>
      </c>
      <c r="N314" s="27">
        <v>0.24254000000000001</v>
      </c>
      <c r="P314" s="27">
        <v>101.8809</v>
      </c>
      <c r="Q314" s="27">
        <v>-13632.5</v>
      </c>
      <c r="R314" s="27">
        <v>-1091.5</v>
      </c>
      <c r="S314" s="27">
        <v>-90</v>
      </c>
      <c r="T314" s="27">
        <v>13</v>
      </c>
      <c r="U314" s="48">
        <v>39735.588819444441</v>
      </c>
    </row>
    <row r="315" spans="1:21" x14ac:dyDescent="0.2">
      <c r="A315" s="27" t="s">
        <v>42</v>
      </c>
      <c r="B315" s="28" t="s">
        <v>367</v>
      </c>
      <c r="C315" s="27">
        <v>102.15600000000001</v>
      </c>
      <c r="D315" s="27">
        <v>49.413339999999998</v>
      </c>
      <c r="E315" s="27">
        <v>0.55715000000000003</v>
      </c>
      <c r="F315" s="27">
        <v>27.29552</v>
      </c>
      <c r="G315" s="27">
        <v>0.91212000000000004</v>
      </c>
      <c r="H315" s="27">
        <v>8.3174700000000001</v>
      </c>
      <c r="I315" s="27">
        <v>3.5100000000000001E-3</v>
      </c>
      <c r="J315" s="27">
        <v>0.26330999999999999</v>
      </c>
      <c r="K315" s="27">
        <v>9.0029999999999999E-2</v>
      </c>
      <c r="L315" s="27">
        <v>9.8029600000000006</v>
      </c>
      <c r="M315" s="27">
        <v>4.9714200000000002</v>
      </c>
      <c r="N315" s="27">
        <v>0.52917999999999998</v>
      </c>
      <c r="P315" s="27">
        <v>102.15600000000001</v>
      </c>
      <c r="Q315" s="27">
        <v>-13639</v>
      </c>
      <c r="R315" s="27">
        <v>-1094</v>
      </c>
      <c r="S315" s="27">
        <v>-90</v>
      </c>
      <c r="T315" s="27">
        <v>14</v>
      </c>
      <c r="U315" s="48">
        <v>39735.591840277775</v>
      </c>
    </row>
    <row r="316" spans="1:21" x14ac:dyDescent="0.2">
      <c r="A316" s="27" t="s">
        <v>359</v>
      </c>
      <c r="B316" s="28" t="s">
        <v>367</v>
      </c>
      <c r="C316" s="27">
        <v>100.88549999999999</v>
      </c>
      <c r="D316" s="27">
        <v>51.6068</v>
      </c>
      <c r="E316" s="27">
        <v>7.4310000000000001E-2</v>
      </c>
      <c r="F316" s="27">
        <v>29.267499999999998</v>
      </c>
      <c r="G316" s="27">
        <v>0.35437000000000002</v>
      </c>
      <c r="H316" s="27">
        <v>3.2517399999999999</v>
      </c>
      <c r="I316" s="27">
        <v>2.0459999999999999E-2</v>
      </c>
      <c r="J316" s="27">
        <v>0.16072</v>
      </c>
      <c r="K316" s="27">
        <v>7.6950000000000005E-2</v>
      </c>
      <c r="L316" s="27">
        <v>11.07</v>
      </c>
      <c r="M316" s="27">
        <v>4.5495900000000002</v>
      </c>
      <c r="N316" s="27">
        <v>0.45305000000000001</v>
      </c>
      <c r="P316" s="27">
        <v>100.88549999999999</v>
      </c>
      <c r="Q316" s="27">
        <v>-13645.5</v>
      </c>
      <c r="R316" s="27">
        <v>-1096.5</v>
      </c>
      <c r="S316" s="27">
        <v>-90</v>
      </c>
      <c r="T316" s="27">
        <v>15</v>
      </c>
      <c r="U316" s="48">
        <v>39735.594861111109</v>
      </c>
    </row>
    <row r="317" spans="1:21" x14ac:dyDescent="0.2">
      <c r="A317" s="27" t="s">
        <v>360</v>
      </c>
      <c r="B317" s="28" t="s">
        <v>367</v>
      </c>
      <c r="C317" s="27">
        <v>102.1315</v>
      </c>
      <c r="D317" s="27">
        <v>50.638109999999998</v>
      </c>
      <c r="E317" s="27">
        <v>4.6299999999999996E-3</v>
      </c>
      <c r="F317" s="27">
        <v>32.84543</v>
      </c>
      <c r="G317" s="27">
        <v>3.1060000000000001E-2</v>
      </c>
      <c r="H317" s="27">
        <v>1.1442099999999999</v>
      </c>
      <c r="I317" s="27">
        <v>0</v>
      </c>
      <c r="J317" s="27">
        <v>3.4840000000000003E-2</v>
      </c>
      <c r="K317" s="27">
        <v>4.9110000000000001E-2</v>
      </c>
      <c r="L317" s="27">
        <v>13.819800000000001</v>
      </c>
      <c r="M317" s="27">
        <v>3.2912300000000001</v>
      </c>
      <c r="N317" s="27">
        <v>0.27311999999999997</v>
      </c>
      <c r="P317" s="27">
        <v>102.1315</v>
      </c>
      <c r="Q317" s="27">
        <v>-13652</v>
      </c>
      <c r="R317" s="27">
        <v>-1099</v>
      </c>
      <c r="S317" s="27">
        <v>-90</v>
      </c>
      <c r="T317" s="27">
        <v>16</v>
      </c>
      <c r="U317" s="48">
        <v>39735.597870370373</v>
      </c>
    </row>
    <row r="318" spans="1:21" x14ac:dyDescent="0.2">
      <c r="A318" s="27" t="s">
        <v>43</v>
      </c>
      <c r="B318" s="28" t="s">
        <v>368</v>
      </c>
      <c r="C318" s="27">
        <v>100.71429999999999</v>
      </c>
      <c r="D318" s="27">
        <v>36.905929999999998</v>
      </c>
      <c r="E318" s="27">
        <v>6.5750000000000003E-2</v>
      </c>
      <c r="F318" s="27">
        <v>2.0369999999999999E-2</v>
      </c>
      <c r="G318" s="27">
        <v>5.8900000000000001E-2</v>
      </c>
      <c r="H318" s="27">
        <v>29.96463</v>
      </c>
      <c r="I318" s="27">
        <v>0.22436</v>
      </c>
      <c r="J318" s="27">
        <v>32.817810000000001</v>
      </c>
      <c r="K318" s="27">
        <v>0.63997999999999999</v>
      </c>
      <c r="L318" s="27">
        <v>1E-4</v>
      </c>
      <c r="M318" s="27">
        <v>1.6420000000000001E-2</v>
      </c>
      <c r="N318" s="27">
        <v>0</v>
      </c>
      <c r="P318" s="27">
        <v>100.71429999999999</v>
      </c>
      <c r="Q318" s="27">
        <v>-13802</v>
      </c>
      <c r="R318" s="27">
        <v>-1123</v>
      </c>
      <c r="S318" s="27">
        <v>-90</v>
      </c>
      <c r="T318" s="27">
        <v>17</v>
      </c>
      <c r="U318" s="48">
        <v>39735.600983796299</v>
      </c>
    </row>
    <row r="319" spans="1:21" x14ac:dyDescent="0.2">
      <c r="A319" s="27" t="s">
        <v>45</v>
      </c>
      <c r="B319" s="28" t="s">
        <v>368</v>
      </c>
      <c r="C319" s="27">
        <v>101.2938</v>
      </c>
      <c r="D319" s="27">
        <v>36.977469999999997</v>
      </c>
      <c r="E319" s="27">
        <v>6.5110000000000001E-2</v>
      </c>
      <c r="F319" s="27">
        <v>3.056E-2</v>
      </c>
      <c r="G319" s="27">
        <v>6.9089999999999999E-2</v>
      </c>
      <c r="H319" s="27">
        <v>30.332599999999999</v>
      </c>
      <c r="I319" s="27">
        <v>0.22727</v>
      </c>
      <c r="J319" s="27">
        <v>32.82611</v>
      </c>
      <c r="K319" s="27">
        <v>0.66208999999999996</v>
      </c>
      <c r="L319" s="27">
        <v>8.412E-2</v>
      </c>
      <c r="M319" s="27">
        <v>1.7729999999999999E-2</v>
      </c>
      <c r="N319" s="27">
        <v>1.6199999999999999E-3</v>
      </c>
      <c r="P319" s="27">
        <v>101.2938</v>
      </c>
      <c r="Q319" s="27">
        <v>-13803</v>
      </c>
      <c r="R319" s="27">
        <v>-1110.5</v>
      </c>
      <c r="S319" s="27">
        <v>-90</v>
      </c>
      <c r="T319" s="27">
        <v>18</v>
      </c>
      <c r="U319" s="48">
        <v>39735.604212962964</v>
      </c>
    </row>
    <row r="320" spans="1:21" x14ac:dyDescent="0.2">
      <c r="A320" s="27" t="s">
        <v>46</v>
      </c>
      <c r="B320" s="28" t="s">
        <v>368</v>
      </c>
      <c r="C320" s="27">
        <v>100.9143</v>
      </c>
      <c r="D320" s="27">
        <v>37.678809999999999</v>
      </c>
      <c r="E320" s="27">
        <v>9.1679999999999998E-2</v>
      </c>
      <c r="F320" s="27">
        <v>1.1402399999999999</v>
      </c>
      <c r="G320" s="27">
        <v>0.18759000000000001</v>
      </c>
      <c r="H320" s="27">
        <v>28.389320000000001</v>
      </c>
      <c r="I320" s="27">
        <v>0.18576000000000001</v>
      </c>
      <c r="J320" s="27">
        <v>29.825150000000001</v>
      </c>
      <c r="K320" s="27">
        <v>0.60470000000000002</v>
      </c>
      <c r="L320" s="27">
        <v>2.7925300000000002</v>
      </c>
      <c r="M320" s="27">
        <v>1.44E-2</v>
      </c>
      <c r="N320" s="27">
        <v>4.15E-3</v>
      </c>
      <c r="P320" s="27">
        <v>100.9143</v>
      </c>
      <c r="Q320" s="27">
        <v>-13804</v>
      </c>
      <c r="R320" s="27">
        <v>-1098</v>
      </c>
      <c r="S320" s="27">
        <v>-90</v>
      </c>
      <c r="T320" s="27">
        <v>19</v>
      </c>
      <c r="U320" s="48">
        <v>39735.607222222221</v>
      </c>
    </row>
    <row r="321" spans="1:21" x14ac:dyDescent="0.2">
      <c r="A321" s="27" t="s">
        <v>47</v>
      </c>
      <c r="B321" s="28" t="s">
        <v>368</v>
      </c>
      <c r="C321" s="27">
        <v>100.5971</v>
      </c>
      <c r="D321" s="27">
        <v>37.032150000000001</v>
      </c>
      <c r="E321" s="27">
        <v>3.9849999999999997E-2</v>
      </c>
      <c r="F321" s="27">
        <v>1.8000000000000001E-4</v>
      </c>
      <c r="G321" s="27">
        <v>1.274E-2</v>
      </c>
      <c r="H321" s="27">
        <v>29.744309999999999</v>
      </c>
      <c r="I321" s="27">
        <v>0.24174000000000001</v>
      </c>
      <c r="J321" s="27">
        <v>32.83952</v>
      </c>
      <c r="K321" s="27">
        <v>0.65954999999999997</v>
      </c>
      <c r="L321" s="27">
        <v>1.8200000000000001E-2</v>
      </c>
      <c r="M321" s="27">
        <v>8.8199999999999997E-3</v>
      </c>
      <c r="N321" s="27">
        <v>0</v>
      </c>
      <c r="P321" s="27">
        <v>100.5971</v>
      </c>
      <c r="Q321" s="27">
        <v>-13805</v>
      </c>
      <c r="R321" s="27">
        <v>-1085.5</v>
      </c>
      <c r="S321" s="27">
        <v>-90</v>
      </c>
      <c r="T321" s="27">
        <v>20</v>
      </c>
      <c r="U321" s="48">
        <v>39735.610208333332</v>
      </c>
    </row>
    <row r="322" spans="1:21" x14ac:dyDescent="0.2">
      <c r="A322" s="27" t="s">
        <v>369</v>
      </c>
      <c r="B322" s="28" t="s">
        <v>368</v>
      </c>
      <c r="C322" s="27">
        <v>100.6677</v>
      </c>
      <c r="D322" s="27">
        <v>36.90016</v>
      </c>
      <c r="E322" s="27">
        <v>3.9960000000000002E-2</v>
      </c>
      <c r="F322" s="27">
        <v>1.3390000000000001E-2</v>
      </c>
      <c r="G322" s="27">
        <v>2.3019999999999999E-2</v>
      </c>
      <c r="H322" s="27">
        <v>29.97054</v>
      </c>
      <c r="I322" s="27">
        <v>0.22406999999999999</v>
      </c>
      <c r="J322" s="27">
        <v>32.819369999999999</v>
      </c>
      <c r="K322" s="27">
        <v>0.64315999999999995</v>
      </c>
      <c r="L322" s="27">
        <v>1.0999999999999999E-2</v>
      </c>
      <c r="M322" s="27">
        <v>1.099E-2</v>
      </c>
      <c r="N322" s="27">
        <v>1.2030000000000001E-2</v>
      </c>
      <c r="P322" s="27">
        <v>100.6677</v>
      </c>
      <c r="Q322" s="27">
        <v>-13806</v>
      </c>
      <c r="R322" s="27">
        <v>-1073</v>
      </c>
      <c r="S322" s="27">
        <v>-90</v>
      </c>
      <c r="T322" s="27">
        <v>21</v>
      </c>
      <c r="U322" s="48">
        <v>39735.613217592596</v>
      </c>
    </row>
    <row r="323" spans="1:21" x14ac:dyDescent="0.2">
      <c r="A323" s="27" t="s">
        <v>48</v>
      </c>
      <c r="B323" s="28" t="s">
        <v>370</v>
      </c>
      <c r="C323" s="27">
        <v>95.076229999999995</v>
      </c>
      <c r="D323" s="27">
        <v>35.206650000000003</v>
      </c>
      <c r="E323" s="27">
        <v>5.1119999999999999E-2</v>
      </c>
      <c r="F323" s="27">
        <v>1.4800000000000001E-2</v>
      </c>
      <c r="G323" s="27">
        <v>2.768E-2</v>
      </c>
      <c r="H323" s="27">
        <v>27.71228</v>
      </c>
      <c r="I323" s="27">
        <v>0.22755</v>
      </c>
      <c r="J323" s="27">
        <v>31.15971</v>
      </c>
      <c r="K323" s="27">
        <v>0.61602000000000001</v>
      </c>
      <c r="L323" s="27">
        <v>5.0650000000000001E-2</v>
      </c>
      <c r="M323" s="27">
        <v>9.3200000000000002E-3</v>
      </c>
      <c r="N323" s="27">
        <v>4.6000000000000001E-4</v>
      </c>
      <c r="P323" s="27">
        <v>95.076229999999995</v>
      </c>
      <c r="Q323" s="27">
        <v>7512</v>
      </c>
      <c r="R323" s="27">
        <v>720</v>
      </c>
      <c r="S323" s="27">
        <v>-65</v>
      </c>
      <c r="T323" s="27">
        <v>22</v>
      </c>
      <c r="U323" s="48">
        <v>39735.616331018522</v>
      </c>
    </row>
    <row r="324" spans="1:21" x14ac:dyDescent="0.2">
      <c r="A324" s="27" t="s">
        <v>50</v>
      </c>
      <c r="B324" s="28" t="s">
        <v>370</v>
      </c>
      <c r="C324" s="27">
        <v>97.450130000000001</v>
      </c>
      <c r="D324" s="27">
        <v>36.683509999999998</v>
      </c>
      <c r="E324" s="27">
        <v>1.915E-2</v>
      </c>
      <c r="F324" s="27">
        <v>3.0450000000000001E-2</v>
      </c>
      <c r="G324" s="27">
        <v>2.9329999999999998E-2</v>
      </c>
      <c r="H324" s="27">
        <v>28.605129999999999</v>
      </c>
      <c r="I324" s="27">
        <v>0.20147999999999999</v>
      </c>
      <c r="J324" s="27">
        <v>31.150600000000001</v>
      </c>
      <c r="K324" s="27">
        <v>0.70687999999999995</v>
      </c>
      <c r="L324" s="27">
        <v>1.545E-2</v>
      </c>
      <c r="M324" s="27">
        <v>4.8999999999999998E-3</v>
      </c>
      <c r="N324" s="27">
        <v>3.2399999999999998E-3</v>
      </c>
      <c r="P324" s="27">
        <v>97.450130000000001</v>
      </c>
      <c r="Q324" s="27">
        <v>7503</v>
      </c>
      <c r="R324" s="27">
        <v>703.6</v>
      </c>
      <c r="S324" s="27">
        <v>-65</v>
      </c>
      <c r="T324" s="27">
        <v>23</v>
      </c>
      <c r="U324" s="48">
        <v>39735.61954861111</v>
      </c>
    </row>
    <row r="325" spans="1:21" x14ac:dyDescent="0.2">
      <c r="A325" s="27" t="s">
        <v>51</v>
      </c>
      <c r="B325" s="28" t="s">
        <v>370</v>
      </c>
      <c r="C325" s="27">
        <v>97.623040000000003</v>
      </c>
      <c r="D325" s="27">
        <v>36.419319999999999</v>
      </c>
      <c r="E325" s="27">
        <v>0.10453999999999999</v>
      </c>
      <c r="F325" s="27">
        <v>3.3169999999999998E-2</v>
      </c>
      <c r="G325" s="27">
        <v>0.10228</v>
      </c>
      <c r="H325" s="27">
        <v>28.864629999999998</v>
      </c>
      <c r="I325" s="27">
        <v>0.20585000000000001</v>
      </c>
      <c r="J325" s="27">
        <v>31.146850000000001</v>
      </c>
      <c r="K325" s="27">
        <v>0.71143999999999996</v>
      </c>
      <c r="L325" s="27">
        <v>2.111E-2</v>
      </c>
      <c r="M325" s="27">
        <v>1.3849999999999999E-2</v>
      </c>
      <c r="N325" s="27">
        <v>0</v>
      </c>
      <c r="P325" s="27">
        <v>97.623040000000003</v>
      </c>
      <c r="Q325" s="27">
        <v>7494</v>
      </c>
      <c r="R325" s="27">
        <v>687.2</v>
      </c>
      <c r="S325" s="27">
        <v>-65</v>
      </c>
      <c r="T325" s="27">
        <v>24</v>
      </c>
      <c r="U325" s="48">
        <v>39735.622557870367</v>
      </c>
    </row>
    <row r="326" spans="1:21" x14ac:dyDescent="0.2">
      <c r="A326" s="27" t="s">
        <v>52</v>
      </c>
      <c r="B326" s="28" t="s">
        <v>370</v>
      </c>
      <c r="C326" s="27">
        <v>97.496889999999993</v>
      </c>
      <c r="D326" s="27">
        <v>36.255200000000002</v>
      </c>
      <c r="E326" s="27">
        <v>0.12007</v>
      </c>
      <c r="F326" s="27">
        <v>3.6429999999999997E-2</v>
      </c>
      <c r="G326" s="27">
        <v>0.13494</v>
      </c>
      <c r="H326" s="27">
        <v>28.986740000000001</v>
      </c>
      <c r="I326" s="27">
        <v>0.21385000000000001</v>
      </c>
      <c r="J326" s="27">
        <v>30.984300000000001</v>
      </c>
      <c r="K326" s="27">
        <v>0.73324</v>
      </c>
      <c r="L326" s="27">
        <v>2.332E-2</v>
      </c>
      <c r="M326" s="27">
        <v>0</v>
      </c>
      <c r="N326" s="27">
        <v>8.7899999999999992E-3</v>
      </c>
      <c r="P326" s="27">
        <v>97.496889999999993</v>
      </c>
      <c r="Q326" s="27">
        <v>7485</v>
      </c>
      <c r="R326" s="27">
        <v>670.8</v>
      </c>
      <c r="S326" s="27">
        <v>-65</v>
      </c>
      <c r="T326" s="27">
        <v>25</v>
      </c>
      <c r="U326" s="48">
        <v>39735.625590277778</v>
      </c>
    </row>
    <row r="327" spans="1:21" x14ac:dyDescent="0.2">
      <c r="A327" s="27" t="s">
        <v>371</v>
      </c>
      <c r="B327" s="28" t="s">
        <v>370</v>
      </c>
      <c r="C327" s="27">
        <v>97.89931</v>
      </c>
      <c r="D327" s="27">
        <v>36.060049999999997</v>
      </c>
      <c r="E327" s="27">
        <v>0.22578000000000001</v>
      </c>
      <c r="F327" s="27">
        <v>4.6100000000000002E-2</v>
      </c>
      <c r="G327" s="27">
        <v>0.12237000000000001</v>
      </c>
      <c r="H327" s="27">
        <v>29.37031</v>
      </c>
      <c r="I327" s="27">
        <v>0.20962</v>
      </c>
      <c r="J327" s="27">
        <v>31.116129999999998</v>
      </c>
      <c r="K327" s="27">
        <v>0.71038000000000001</v>
      </c>
      <c r="L327" s="27">
        <v>2.971E-2</v>
      </c>
      <c r="M327" s="27">
        <v>5.8399999999999997E-3</v>
      </c>
      <c r="N327" s="27">
        <v>3.0100000000000001E-3</v>
      </c>
      <c r="P327" s="27">
        <v>97.89931</v>
      </c>
      <c r="Q327" s="27">
        <v>7476</v>
      </c>
      <c r="R327" s="27">
        <v>654.4</v>
      </c>
      <c r="S327" s="27">
        <v>-65</v>
      </c>
      <c r="T327" s="27">
        <v>26</v>
      </c>
      <c r="U327" s="48">
        <v>39735.628599537034</v>
      </c>
    </row>
    <row r="328" spans="1:21" x14ac:dyDescent="0.2">
      <c r="A328" s="27" t="s">
        <v>372</v>
      </c>
      <c r="B328" s="28" t="s">
        <v>370</v>
      </c>
      <c r="C328" s="27">
        <v>97.753559999999993</v>
      </c>
      <c r="D328" s="27">
        <v>36.423079999999999</v>
      </c>
      <c r="E328" s="27">
        <v>0.28872999999999999</v>
      </c>
      <c r="F328" s="27">
        <v>3.9780000000000003E-2</v>
      </c>
      <c r="G328" s="27">
        <v>4.5350000000000001E-2</v>
      </c>
      <c r="H328" s="27">
        <v>28.396830000000001</v>
      </c>
      <c r="I328" s="27">
        <v>0.24873000000000001</v>
      </c>
      <c r="J328" s="27">
        <v>31.49316</v>
      </c>
      <c r="K328" s="27">
        <v>0.81266000000000005</v>
      </c>
      <c r="L328" s="27">
        <v>3.2100000000000002E-3</v>
      </c>
      <c r="M328" s="27">
        <v>1.57E-3</v>
      </c>
      <c r="N328" s="27">
        <v>4.6000000000000001E-4</v>
      </c>
      <c r="P328" s="27">
        <v>97.753559999999993</v>
      </c>
      <c r="Q328" s="27">
        <v>7467</v>
      </c>
      <c r="R328" s="27">
        <v>638</v>
      </c>
      <c r="S328" s="27">
        <v>-65</v>
      </c>
      <c r="T328" s="27">
        <v>27</v>
      </c>
      <c r="U328" s="48">
        <v>39735.631620370368</v>
      </c>
    </row>
    <row r="329" spans="1:21" x14ac:dyDescent="0.2">
      <c r="A329" s="27" t="s">
        <v>53</v>
      </c>
      <c r="B329" s="28" t="s">
        <v>373</v>
      </c>
      <c r="C329" s="27">
        <v>98.032169999999994</v>
      </c>
      <c r="D329" s="27">
        <v>36.841369999999998</v>
      </c>
      <c r="E329" s="27">
        <v>6.4140000000000003E-2</v>
      </c>
      <c r="F329" s="27">
        <v>2.2870000000000001E-2</v>
      </c>
      <c r="G329" s="27">
        <v>3.6819999999999999E-2</v>
      </c>
      <c r="H329" s="27">
        <v>28.58907</v>
      </c>
      <c r="I329" s="27">
        <v>0.23103000000000001</v>
      </c>
      <c r="J329" s="27">
        <v>31.64049</v>
      </c>
      <c r="K329" s="27">
        <v>0.58969000000000005</v>
      </c>
      <c r="L329" s="27">
        <v>0</v>
      </c>
      <c r="M329" s="27">
        <v>1.669E-2</v>
      </c>
      <c r="N329" s="27">
        <v>0</v>
      </c>
      <c r="P329" s="27">
        <v>98.032169999999994</v>
      </c>
      <c r="Q329" s="27">
        <v>7280</v>
      </c>
      <c r="R329" s="27">
        <v>-606</v>
      </c>
      <c r="S329" s="27">
        <v>-65</v>
      </c>
      <c r="T329" s="27">
        <v>28</v>
      </c>
      <c r="U329" s="48">
        <v>39735.634733796294</v>
      </c>
    </row>
    <row r="330" spans="1:21" x14ac:dyDescent="0.2">
      <c r="A330" s="27" t="s">
        <v>55</v>
      </c>
      <c r="B330" s="28" t="s">
        <v>373</v>
      </c>
      <c r="C330" s="27">
        <v>98.020840000000007</v>
      </c>
      <c r="D330" s="27">
        <v>36.85284</v>
      </c>
      <c r="E330" s="27">
        <v>5.475E-2</v>
      </c>
      <c r="F330" s="27">
        <v>6.2500000000000003E-3</v>
      </c>
      <c r="G330" s="27">
        <v>3.909E-2</v>
      </c>
      <c r="H330" s="27">
        <v>28.786950000000001</v>
      </c>
      <c r="I330" s="27">
        <v>0.20963999999999999</v>
      </c>
      <c r="J330" s="27">
        <v>31.414370000000002</v>
      </c>
      <c r="K330" s="27">
        <v>0.62070999999999998</v>
      </c>
      <c r="L330" s="27">
        <v>2.571E-2</v>
      </c>
      <c r="M330" s="27">
        <v>7.2899999999999996E-3</v>
      </c>
      <c r="N330" s="27">
        <v>3.2399999999999998E-3</v>
      </c>
      <c r="P330" s="27">
        <v>98.020840000000007</v>
      </c>
      <c r="Q330" s="27">
        <v>7277.3</v>
      </c>
      <c r="R330" s="27">
        <v>-583</v>
      </c>
      <c r="S330" s="27">
        <v>-65</v>
      </c>
      <c r="T330" s="27">
        <v>29</v>
      </c>
      <c r="U330" s="48">
        <v>39735.637986111113</v>
      </c>
    </row>
    <row r="331" spans="1:21" x14ac:dyDescent="0.2">
      <c r="A331" s="27" t="s">
        <v>56</v>
      </c>
      <c r="B331" s="28" t="s">
        <v>373</v>
      </c>
      <c r="C331" s="27">
        <v>98.003119999999996</v>
      </c>
      <c r="D331" s="27">
        <v>36.898240000000001</v>
      </c>
      <c r="E331" s="27">
        <v>3.4340000000000002E-2</v>
      </c>
      <c r="F331" s="27">
        <v>4.1399999999999996E-3</v>
      </c>
      <c r="G331" s="27">
        <v>4.9390000000000003E-2</v>
      </c>
      <c r="H331" s="27">
        <v>28.78229</v>
      </c>
      <c r="I331" s="27">
        <v>0.20201</v>
      </c>
      <c r="J331" s="27">
        <v>31.406389999999998</v>
      </c>
      <c r="K331" s="27">
        <v>0.58894000000000002</v>
      </c>
      <c r="L331" s="27">
        <v>2.0549999999999999E-2</v>
      </c>
      <c r="M331" s="27">
        <v>5.0400000000000002E-3</v>
      </c>
      <c r="N331" s="27">
        <v>1.179E-2</v>
      </c>
      <c r="P331" s="27">
        <v>98.003119999999996</v>
      </c>
      <c r="Q331" s="27">
        <v>7274.5</v>
      </c>
      <c r="R331" s="27">
        <v>-560</v>
      </c>
      <c r="S331" s="27">
        <v>-65</v>
      </c>
      <c r="T331" s="27">
        <v>30</v>
      </c>
      <c r="U331" s="48">
        <v>39735.64099537037</v>
      </c>
    </row>
    <row r="332" spans="1:21" x14ac:dyDescent="0.2">
      <c r="A332" s="27" t="s">
        <v>57</v>
      </c>
      <c r="B332" s="28" t="s">
        <v>373</v>
      </c>
      <c r="C332" s="27">
        <v>98.037679999999995</v>
      </c>
      <c r="D332" s="27">
        <v>36.251719999999999</v>
      </c>
      <c r="E332" s="27">
        <v>0.11237999999999999</v>
      </c>
      <c r="F332" s="27">
        <v>6.4420000000000005E-2</v>
      </c>
      <c r="G332" s="27">
        <v>0.14249000000000001</v>
      </c>
      <c r="H332" s="27">
        <v>29.342829999999999</v>
      </c>
      <c r="I332" s="27">
        <v>0.21193999999999999</v>
      </c>
      <c r="J332" s="27">
        <v>31.247160000000001</v>
      </c>
      <c r="K332" s="27">
        <v>0.63617999999999997</v>
      </c>
      <c r="L332" s="27">
        <v>2.145E-2</v>
      </c>
      <c r="M332" s="27">
        <v>3.4199999999999999E-3</v>
      </c>
      <c r="N332" s="27">
        <v>3.6900000000000001E-3</v>
      </c>
      <c r="P332" s="27">
        <v>98.037679999999995</v>
      </c>
      <c r="Q332" s="27">
        <v>7271.8</v>
      </c>
      <c r="R332" s="27">
        <v>-537</v>
      </c>
      <c r="S332" s="27">
        <v>-65</v>
      </c>
      <c r="T332" s="27">
        <v>31</v>
      </c>
      <c r="U332" s="48">
        <v>39735.643993055557</v>
      </c>
    </row>
    <row r="333" spans="1:21" x14ac:dyDescent="0.2">
      <c r="A333" s="27" t="s">
        <v>58</v>
      </c>
      <c r="B333" s="28" t="s">
        <v>373</v>
      </c>
      <c r="C333" s="27">
        <v>97.800619999999995</v>
      </c>
      <c r="D333" s="27">
        <v>36.798609999999996</v>
      </c>
      <c r="E333" s="27">
        <v>5.8180000000000003E-2</v>
      </c>
      <c r="F333" s="27">
        <v>8.43E-3</v>
      </c>
      <c r="G333" s="27">
        <v>2.9020000000000001E-2</v>
      </c>
      <c r="H333" s="27">
        <v>28.554839999999999</v>
      </c>
      <c r="I333" s="27">
        <v>0.21195</v>
      </c>
      <c r="J333" s="27">
        <v>31.476790000000001</v>
      </c>
      <c r="K333" s="27">
        <v>0.63573000000000002</v>
      </c>
      <c r="L333" s="27">
        <v>2.129E-2</v>
      </c>
      <c r="M333" s="27">
        <v>0</v>
      </c>
      <c r="N333" s="27">
        <v>5.7800000000000004E-3</v>
      </c>
      <c r="P333" s="27">
        <v>97.800619999999995</v>
      </c>
      <c r="Q333" s="27">
        <v>7269</v>
      </c>
      <c r="R333" s="27">
        <v>-514</v>
      </c>
      <c r="S333" s="27">
        <v>-65</v>
      </c>
      <c r="T333" s="27">
        <v>32</v>
      </c>
      <c r="U333" s="48">
        <v>39735.647002314814</v>
      </c>
    </row>
    <row r="334" spans="1:21" x14ac:dyDescent="0.2">
      <c r="A334" s="27" t="s">
        <v>59</v>
      </c>
      <c r="B334" s="28" t="s">
        <v>374</v>
      </c>
      <c r="C334" s="27">
        <v>98.508650000000003</v>
      </c>
      <c r="D334" s="27">
        <v>32.552439999999997</v>
      </c>
      <c r="E334" s="27">
        <v>9.1270000000000004E-2</v>
      </c>
      <c r="F334" s="27">
        <v>14.436540000000001</v>
      </c>
      <c r="G334" s="27">
        <v>2.8160000000000001E-2</v>
      </c>
      <c r="H334" s="27">
        <v>23.798819999999999</v>
      </c>
      <c r="I334" s="27">
        <v>0.17358000000000001</v>
      </c>
      <c r="J334" s="27">
        <v>26.50901</v>
      </c>
      <c r="K334" s="27">
        <v>0.72648000000000001</v>
      </c>
      <c r="L334" s="27">
        <v>0.16108</v>
      </c>
      <c r="M334" s="27">
        <v>2.2190000000000001E-2</v>
      </c>
      <c r="N334" s="27">
        <v>9.0799999999999995E-3</v>
      </c>
      <c r="P334" s="27">
        <v>98.508650000000003</v>
      </c>
      <c r="Q334" s="27">
        <v>18176</v>
      </c>
      <c r="R334" s="27">
        <v>-104</v>
      </c>
      <c r="S334" s="27">
        <v>-72</v>
      </c>
      <c r="T334" s="27">
        <v>33</v>
      </c>
      <c r="U334" s="48">
        <v>39735.650104166663</v>
      </c>
    </row>
    <row r="335" spans="1:21" x14ac:dyDescent="0.2">
      <c r="A335" s="27" t="s">
        <v>61</v>
      </c>
      <c r="B335" s="28" t="s">
        <v>374</v>
      </c>
      <c r="C335" s="27">
        <v>97.231830000000002</v>
      </c>
      <c r="D335" s="27">
        <v>36.597079999999998</v>
      </c>
      <c r="E335" s="27">
        <v>5.1810000000000002E-2</v>
      </c>
      <c r="F335" s="27">
        <v>2.3109999999999999E-2</v>
      </c>
      <c r="G335" s="27">
        <v>1.8769999999999998E-2</v>
      </c>
      <c r="H335" s="27">
        <v>27.961880000000001</v>
      </c>
      <c r="I335" s="27">
        <v>0.22105</v>
      </c>
      <c r="J335" s="27">
        <v>31.530429999999999</v>
      </c>
      <c r="K335" s="27">
        <v>0.78315999999999997</v>
      </c>
      <c r="L335" s="27">
        <v>3.8699999999999998E-2</v>
      </c>
      <c r="M335" s="27">
        <v>1.42E-3</v>
      </c>
      <c r="N335" s="27">
        <v>4.4000000000000003E-3</v>
      </c>
      <c r="P335" s="27">
        <v>97.231830000000002</v>
      </c>
      <c r="Q335" s="27">
        <v>18182.2</v>
      </c>
      <c r="R335" s="27">
        <v>-116.2</v>
      </c>
      <c r="S335" s="27">
        <v>-72</v>
      </c>
      <c r="T335" s="27">
        <v>34</v>
      </c>
      <c r="U335" s="48">
        <v>39735.653310185182</v>
      </c>
    </row>
    <row r="336" spans="1:21" x14ac:dyDescent="0.2">
      <c r="A336" s="27" t="s">
        <v>62</v>
      </c>
      <c r="B336" s="28" t="s">
        <v>374</v>
      </c>
      <c r="C336" s="27">
        <v>97.131609999999995</v>
      </c>
      <c r="D336" s="27">
        <v>36.646729999999998</v>
      </c>
      <c r="E336" s="27">
        <v>5.8590000000000003E-2</v>
      </c>
      <c r="F336" s="27">
        <v>0.20962</v>
      </c>
      <c r="G336" s="27">
        <v>0.11310000000000001</v>
      </c>
      <c r="H336" s="27">
        <v>28.007560000000002</v>
      </c>
      <c r="I336" s="27">
        <v>0.23154</v>
      </c>
      <c r="J336" s="27">
        <v>30.452839999999998</v>
      </c>
      <c r="K336" s="27">
        <v>0.75914000000000004</v>
      </c>
      <c r="L336" s="27">
        <v>0.64068999999999998</v>
      </c>
      <c r="M336" s="27">
        <v>1.111E-2</v>
      </c>
      <c r="N336" s="27">
        <v>6.8999999999999997E-4</v>
      </c>
      <c r="P336" s="27">
        <v>97.131609999999995</v>
      </c>
      <c r="Q336" s="27">
        <v>18188.400000000001</v>
      </c>
      <c r="R336" s="27">
        <v>-128.4</v>
      </c>
      <c r="S336" s="27">
        <v>-72</v>
      </c>
      <c r="T336" s="27">
        <v>35</v>
      </c>
      <c r="U336" s="48">
        <v>39735.656331018516</v>
      </c>
    </row>
    <row r="337" spans="1:21" x14ac:dyDescent="0.2">
      <c r="A337" s="27" t="s">
        <v>63</v>
      </c>
      <c r="B337" s="28" t="s">
        <v>374</v>
      </c>
      <c r="C337" s="27">
        <v>97.474909999999994</v>
      </c>
      <c r="D337" s="27">
        <v>36.639789999999998</v>
      </c>
      <c r="E337" s="27">
        <v>3.8550000000000001E-2</v>
      </c>
      <c r="F337" s="27">
        <v>8.0920000000000006E-2</v>
      </c>
      <c r="G337" s="27">
        <v>2.776E-2</v>
      </c>
      <c r="H337" s="27">
        <v>28.205459999999999</v>
      </c>
      <c r="I337" s="27">
        <v>0.21149999999999999</v>
      </c>
      <c r="J337" s="27">
        <v>31.46677</v>
      </c>
      <c r="K337" s="27">
        <v>0.75380000000000003</v>
      </c>
      <c r="L337" s="27">
        <v>2.809E-2</v>
      </c>
      <c r="M337" s="27">
        <v>1.7180000000000001E-2</v>
      </c>
      <c r="N337" s="27">
        <v>5.0899999999999999E-3</v>
      </c>
      <c r="P337" s="27">
        <v>97.474909999999994</v>
      </c>
      <c r="Q337" s="27">
        <v>18194.599999999999</v>
      </c>
      <c r="R337" s="27">
        <v>-140.6</v>
      </c>
      <c r="S337" s="27">
        <v>-72</v>
      </c>
      <c r="T337" s="27">
        <v>36</v>
      </c>
      <c r="U337" s="48">
        <v>39735.65934027778</v>
      </c>
    </row>
    <row r="338" spans="1:21" x14ac:dyDescent="0.2">
      <c r="A338" s="27" t="s">
        <v>64</v>
      </c>
      <c r="B338" s="28" t="s">
        <v>374</v>
      </c>
      <c r="C338" s="27">
        <v>97.396119999999996</v>
      </c>
      <c r="D338" s="27">
        <v>36.671750000000003</v>
      </c>
      <c r="E338" s="27">
        <v>7.3130000000000001E-2</v>
      </c>
      <c r="F338" s="27">
        <v>2.0899999999999998E-3</v>
      </c>
      <c r="G338" s="27">
        <v>2.733E-2</v>
      </c>
      <c r="H338" s="27">
        <v>28.234089999999998</v>
      </c>
      <c r="I338" s="27">
        <v>0.25224999999999997</v>
      </c>
      <c r="J338" s="27">
        <v>31.359839999999998</v>
      </c>
      <c r="K338" s="27">
        <v>0.75790999999999997</v>
      </c>
      <c r="L338" s="27">
        <v>7.1599999999999997E-3</v>
      </c>
      <c r="M338" s="27">
        <v>8.0300000000000007E-3</v>
      </c>
      <c r="N338" s="27">
        <v>2.5500000000000002E-3</v>
      </c>
      <c r="P338" s="27">
        <v>97.396119999999996</v>
      </c>
      <c r="Q338" s="27">
        <v>18200.8</v>
      </c>
      <c r="R338" s="27">
        <v>-152.80000000000001</v>
      </c>
      <c r="S338" s="27">
        <v>-72</v>
      </c>
      <c r="T338" s="27">
        <v>37</v>
      </c>
      <c r="U338" s="48">
        <v>39735.662326388891</v>
      </c>
    </row>
    <row r="339" spans="1:21" x14ac:dyDescent="0.2">
      <c r="A339" s="27" t="s">
        <v>375</v>
      </c>
      <c r="B339" s="28" t="s">
        <v>374</v>
      </c>
      <c r="C339" s="27">
        <v>97.260230000000007</v>
      </c>
      <c r="D339" s="27">
        <v>36.508130000000001</v>
      </c>
      <c r="E339" s="27">
        <v>6.547E-2</v>
      </c>
      <c r="F339" s="27">
        <v>2.7459999999999998E-2</v>
      </c>
      <c r="G339" s="27">
        <v>8.1439999999999999E-2</v>
      </c>
      <c r="H339" s="27">
        <v>28.308299999999999</v>
      </c>
      <c r="I339" s="27">
        <v>0.20054</v>
      </c>
      <c r="J339" s="27">
        <v>31.29374</v>
      </c>
      <c r="K339" s="27">
        <v>0.72674000000000005</v>
      </c>
      <c r="L339" s="27">
        <v>4.8410000000000002E-2</v>
      </c>
      <c r="M339" s="27">
        <v>0</v>
      </c>
      <c r="N339" s="27">
        <v>0</v>
      </c>
      <c r="P339" s="27">
        <v>97.260230000000007</v>
      </c>
      <c r="Q339" s="27">
        <v>18207</v>
      </c>
      <c r="R339" s="27">
        <v>-165</v>
      </c>
      <c r="S339" s="27">
        <v>-72</v>
      </c>
      <c r="T339" s="27">
        <v>38</v>
      </c>
      <c r="U339" s="48">
        <v>39735.665347222224</v>
      </c>
    </row>
    <row r="340" spans="1:21" x14ac:dyDescent="0.2">
      <c r="A340" s="27" t="s">
        <v>65</v>
      </c>
      <c r="B340" s="28" t="s">
        <v>376</v>
      </c>
      <c r="C340" s="27">
        <v>95.489879999999999</v>
      </c>
      <c r="D340" s="27">
        <v>0.80110999999999999</v>
      </c>
      <c r="E340" s="27">
        <v>7.0379999999999998E-2</v>
      </c>
      <c r="F340" s="27">
        <v>54.652720000000002</v>
      </c>
      <c r="G340" s="27">
        <v>1.2091499999999999</v>
      </c>
      <c r="H340" s="27">
        <v>27.22738</v>
      </c>
      <c r="I340" s="27">
        <v>9.5259999999999997E-2</v>
      </c>
      <c r="J340" s="27">
        <v>10.00717</v>
      </c>
      <c r="K340" s="27">
        <v>1.37269</v>
      </c>
      <c r="L340" s="27">
        <v>2.5340000000000001E-2</v>
      </c>
      <c r="M340" s="27">
        <v>2.869E-2</v>
      </c>
      <c r="N340" s="27">
        <v>0</v>
      </c>
      <c r="P340" s="27">
        <v>95.489879999999999</v>
      </c>
      <c r="Q340" s="27">
        <v>18466</v>
      </c>
      <c r="R340" s="27">
        <v>-137</v>
      </c>
      <c r="S340" s="27">
        <v>-74</v>
      </c>
      <c r="T340" s="27">
        <v>39</v>
      </c>
      <c r="U340" s="48">
        <v>39735.668425925927</v>
      </c>
    </row>
    <row r="341" spans="1:21" x14ac:dyDescent="0.2">
      <c r="A341" s="27" t="s">
        <v>67</v>
      </c>
      <c r="B341" s="28" t="s">
        <v>376</v>
      </c>
      <c r="C341" s="27">
        <v>95.858000000000004</v>
      </c>
      <c r="D341" s="27">
        <v>0.85911999999999999</v>
      </c>
      <c r="E341" s="27">
        <v>6.2109999999999999E-2</v>
      </c>
      <c r="F341" s="27">
        <v>55.231259999999999</v>
      </c>
      <c r="G341" s="27">
        <v>1.16828</v>
      </c>
      <c r="H341" s="27">
        <v>26.95185</v>
      </c>
      <c r="I341" s="27">
        <v>9.6460000000000004E-2</v>
      </c>
      <c r="J341" s="27">
        <v>10.026149999999999</v>
      </c>
      <c r="K341" s="27">
        <v>1.41831</v>
      </c>
      <c r="L341" s="27">
        <v>1.132E-2</v>
      </c>
      <c r="M341" s="27">
        <v>2.4670000000000001E-2</v>
      </c>
      <c r="N341" s="27">
        <v>8.4600000000000005E-3</v>
      </c>
      <c r="P341" s="27">
        <v>95.858000000000004</v>
      </c>
      <c r="Q341" s="27">
        <v>18470.7</v>
      </c>
      <c r="R341" s="27">
        <v>-152.30000000000001</v>
      </c>
      <c r="S341" s="27">
        <v>-74</v>
      </c>
      <c r="T341" s="27">
        <v>40</v>
      </c>
      <c r="U341" s="48">
        <v>39735.671631944446</v>
      </c>
    </row>
    <row r="342" spans="1:21" x14ac:dyDescent="0.2">
      <c r="A342" s="27" t="s">
        <v>68</v>
      </c>
      <c r="B342" s="28" t="s">
        <v>376</v>
      </c>
      <c r="C342" s="27">
        <v>96.138390000000001</v>
      </c>
      <c r="D342" s="27">
        <v>0.90471999999999997</v>
      </c>
      <c r="E342" s="27">
        <v>7.9339999999999994E-2</v>
      </c>
      <c r="F342" s="27">
        <v>55.107999999999997</v>
      </c>
      <c r="G342" s="27">
        <v>1.2347600000000001</v>
      </c>
      <c r="H342" s="27">
        <v>27.18871</v>
      </c>
      <c r="I342" s="27">
        <v>8.9010000000000006E-2</v>
      </c>
      <c r="J342" s="27">
        <v>10.095280000000001</v>
      </c>
      <c r="K342" s="27">
        <v>1.3817299999999999</v>
      </c>
      <c r="L342" s="27">
        <v>3.2329999999999998E-2</v>
      </c>
      <c r="M342" s="27">
        <v>1.856E-2</v>
      </c>
      <c r="N342" s="27">
        <v>5.9500000000000004E-3</v>
      </c>
      <c r="P342" s="27">
        <v>96.138390000000001</v>
      </c>
      <c r="Q342" s="27">
        <v>18475.3</v>
      </c>
      <c r="R342" s="27">
        <v>-167.7</v>
      </c>
      <c r="S342" s="27">
        <v>-74</v>
      </c>
      <c r="T342" s="27">
        <v>41</v>
      </c>
      <c r="U342" s="48">
        <v>39735.674641203703</v>
      </c>
    </row>
    <row r="343" spans="1:21" x14ac:dyDescent="0.2">
      <c r="A343" s="27" t="s">
        <v>69</v>
      </c>
      <c r="B343" s="28" t="s">
        <v>376</v>
      </c>
      <c r="C343" s="27">
        <v>96.962400000000002</v>
      </c>
      <c r="D343" s="27">
        <v>0.85751999999999995</v>
      </c>
      <c r="E343" s="27">
        <v>7.3830000000000007E-2</v>
      </c>
      <c r="F343" s="27">
        <v>56.523119999999999</v>
      </c>
      <c r="G343" s="27">
        <v>1.4065399999999999</v>
      </c>
      <c r="H343" s="27">
        <v>26.61111</v>
      </c>
      <c r="I343" s="27">
        <v>6.7970000000000003E-2</v>
      </c>
      <c r="J343" s="27">
        <v>10.012359999999999</v>
      </c>
      <c r="K343" s="27">
        <v>1.34924</v>
      </c>
      <c r="L343" s="27">
        <v>6.0429999999999998E-2</v>
      </c>
      <c r="M343" s="27">
        <v>2.7999999999999998E-4</v>
      </c>
      <c r="N343" s="27">
        <v>0</v>
      </c>
      <c r="P343" s="27">
        <v>96.962400000000002</v>
      </c>
      <c r="Q343" s="27">
        <v>18480</v>
      </c>
      <c r="R343" s="27">
        <v>-183</v>
      </c>
      <c r="S343" s="27">
        <v>-74</v>
      </c>
      <c r="T343" s="27">
        <v>42</v>
      </c>
      <c r="U343" s="48">
        <v>39735.67765046296</v>
      </c>
    </row>
    <row r="344" spans="1:21" x14ac:dyDescent="0.2">
      <c r="A344" s="27" t="s">
        <v>73</v>
      </c>
      <c r="B344" s="28" t="s">
        <v>377</v>
      </c>
      <c r="C344" s="27">
        <v>96.370670000000004</v>
      </c>
      <c r="D344" s="27">
        <v>0.84907999999999995</v>
      </c>
      <c r="E344" s="27">
        <v>0.20630999999999999</v>
      </c>
      <c r="F344" s="27">
        <v>55.836779999999997</v>
      </c>
      <c r="G344" s="27">
        <v>1.6184700000000001</v>
      </c>
      <c r="H344" s="27">
        <v>25.83718</v>
      </c>
      <c r="I344" s="27">
        <v>0.11253000000000001</v>
      </c>
      <c r="J344" s="27">
        <v>10.54748</v>
      </c>
      <c r="K344" s="27">
        <v>1.29155</v>
      </c>
      <c r="L344" s="27">
        <v>3.3890000000000003E-2</v>
      </c>
      <c r="M344" s="27">
        <v>3.2390000000000002E-2</v>
      </c>
      <c r="N344" s="27">
        <v>5.0200000000000002E-3</v>
      </c>
      <c r="P344" s="27">
        <v>96.370670000000004</v>
      </c>
      <c r="Q344" s="27">
        <v>18524</v>
      </c>
      <c r="R344" s="27">
        <v>-268</v>
      </c>
      <c r="S344" s="27">
        <v>-72</v>
      </c>
      <c r="T344" s="27">
        <v>43</v>
      </c>
      <c r="U344" s="48">
        <v>39735.680717592593</v>
      </c>
    </row>
    <row r="345" spans="1:21" x14ac:dyDescent="0.2">
      <c r="A345" s="27" t="s">
        <v>75</v>
      </c>
      <c r="B345" s="28" t="s">
        <v>377</v>
      </c>
      <c r="C345" s="27">
        <v>96.068010000000001</v>
      </c>
      <c r="D345" s="27">
        <v>0.85260000000000002</v>
      </c>
      <c r="E345" s="27">
        <v>9.7119999999999998E-2</v>
      </c>
      <c r="F345" s="27">
        <v>55.143549999999998</v>
      </c>
      <c r="G345" s="27">
        <v>1.49891</v>
      </c>
      <c r="H345" s="27">
        <v>26.637589999999999</v>
      </c>
      <c r="I345" s="27">
        <v>0.12501999999999999</v>
      </c>
      <c r="J345" s="27">
        <v>10.352959999999999</v>
      </c>
      <c r="K345" s="27">
        <v>1.3183499999999999</v>
      </c>
      <c r="L345" s="27">
        <v>3.0210000000000001E-2</v>
      </c>
      <c r="M345" s="27">
        <v>6.2100000000000002E-3</v>
      </c>
      <c r="N345" s="27">
        <v>5.4799999999999996E-3</v>
      </c>
      <c r="P345" s="27">
        <v>96.068010000000001</v>
      </c>
      <c r="Q345" s="27">
        <v>18520</v>
      </c>
      <c r="R345" s="27">
        <v>-279.7</v>
      </c>
      <c r="S345" s="27">
        <v>-72</v>
      </c>
      <c r="T345" s="27">
        <v>44</v>
      </c>
      <c r="U345" s="48">
        <v>39735.683946759258</v>
      </c>
    </row>
    <row r="346" spans="1:21" x14ac:dyDescent="0.2">
      <c r="A346" s="27" t="s">
        <v>76</v>
      </c>
      <c r="B346" s="28" t="s">
        <v>377</v>
      </c>
      <c r="C346" s="27">
        <v>95.257549999999995</v>
      </c>
      <c r="D346" s="27">
        <v>1.0171300000000001</v>
      </c>
      <c r="E346" s="27">
        <v>8.0250000000000002E-2</v>
      </c>
      <c r="F346" s="27">
        <v>54.98057</v>
      </c>
      <c r="G346" s="27">
        <v>1.4891700000000001</v>
      </c>
      <c r="H346" s="27">
        <v>25.985469999999999</v>
      </c>
      <c r="I346" s="27">
        <v>8.831E-2</v>
      </c>
      <c r="J346" s="27">
        <v>10.20609</v>
      </c>
      <c r="K346" s="27">
        <v>1.3293299999999999</v>
      </c>
      <c r="L346" s="27">
        <v>5.4629999999999998E-2</v>
      </c>
      <c r="M346" s="27">
        <v>2.6599999999999999E-2</v>
      </c>
      <c r="N346" s="27">
        <v>0</v>
      </c>
      <c r="P346" s="27">
        <v>95.257549999999995</v>
      </c>
      <c r="Q346" s="27">
        <v>18516</v>
      </c>
      <c r="R346" s="27">
        <v>-291.3</v>
      </c>
      <c r="S346" s="27">
        <v>-72</v>
      </c>
      <c r="T346" s="27">
        <v>45</v>
      </c>
      <c r="U346" s="48">
        <v>39735.686956018515</v>
      </c>
    </row>
    <row r="347" spans="1:21" x14ac:dyDescent="0.2">
      <c r="A347" s="27" t="s">
        <v>77</v>
      </c>
      <c r="B347" s="28" t="s">
        <v>377</v>
      </c>
      <c r="C347" s="27">
        <v>96.876570000000001</v>
      </c>
      <c r="D347" s="27">
        <v>0.95445999999999998</v>
      </c>
      <c r="E347" s="27">
        <v>0.1041</v>
      </c>
      <c r="F347" s="27">
        <v>55.645000000000003</v>
      </c>
      <c r="G347" s="27">
        <v>1.59921</v>
      </c>
      <c r="H347" s="27">
        <v>26.39311</v>
      </c>
      <c r="I347" s="27">
        <v>0.11681999999999999</v>
      </c>
      <c r="J347" s="27">
        <v>10.61642</v>
      </c>
      <c r="K347" s="27">
        <v>1.34084</v>
      </c>
      <c r="L347" s="27">
        <v>9.0690000000000007E-2</v>
      </c>
      <c r="M347" s="27">
        <v>1.5740000000000001E-2</v>
      </c>
      <c r="N347" s="27">
        <v>2.3000000000000001E-4</v>
      </c>
      <c r="P347" s="27">
        <v>96.876570000000001</v>
      </c>
      <c r="Q347" s="27">
        <v>18512</v>
      </c>
      <c r="R347" s="27">
        <v>-303</v>
      </c>
      <c r="S347" s="27">
        <v>-72</v>
      </c>
      <c r="T347" s="27">
        <v>46</v>
      </c>
      <c r="U347" s="48">
        <v>39735.689965277779</v>
      </c>
    </row>
    <row r="348" spans="1:21" x14ac:dyDescent="0.2">
      <c r="A348" s="27" t="s">
        <v>81</v>
      </c>
      <c r="B348" s="28" t="s">
        <v>378</v>
      </c>
      <c r="C348" s="27">
        <v>97.511359999999996</v>
      </c>
      <c r="D348" s="27">
        <v>50.129899999999999</v>
      </c>
      <c r="E348" s="27">
        <v>5.5599999999999998E-3</v>
      </c>
      <c r="F348" s="27">
        <v>29.50892</v>
      </c>
      <c r="G348" s="27">
        <v>2.0310000000000002E-2</v>
      </c>
      <c r="H348" s="27">
        <v>0.83155000000000001</v>
      </c>
      <c r="I348" s="27">
        <v>9.9399999999999992E-3</v>
      </c>
      <c r="J348" s="27">
        <v>0.24698999999999999</v>
      </c>
      <c r="K348" s="27">
        <v>2.4629999999999999E-2</v>
      </c>
      <c r="L348" s="27">
        <v>12.995200000000001</v>
      </c>
      <c r="M348" s="27">
        <v>3.5861800000000001</v>
      </c>
      <c r="N348" s="27">
        <v>0.15218000000000001</v>
      </c>
      <c r="P348" s="27">
        <v>97.511359999999996</v>
      </c>
      <c r="Q348" s="27">
        <v>18773</v>
      </c>
      <c r="R348" s="27">
        <v>-303</v>
      </c>
      <c r="S348" s="27">
        <v>-73</v>
      </c>
      <c r="T348" s="27">
        <v>47</v>
      </c>
      <c r="U348" s="48">
        <v>39735.693067129629</v>
      </c>
    </row>
    <row r="349" spans="1:21" x14ac:dyDescent="0.2">
      <c r="A349" s="27" t="s">
        <v>83</v>
      </c>
      <c r="B349" s="28" t="s">
        <v>378</v>
      </c>
      <c r="C349" s="27">
        <v>96.928669999999997</v>
      </c>
      <c r="D349" s="27">
        <v>49.176850000000002</v>
      </c>
      <c r="E349" s="27">
        <v>8.2299999999999998E-2</v>
      </c>
      <c r="F349" s="27">
        <v>21.933389999999999</v>
      </c>
      <c r="G349" s="27">
        <v>2.1729999999999999E-2</v>
      </c>
      <c r="H349" s="27">
        <v>6.5159000000000002</v>
      </c>
      <c r="I349" s="27">
        <v>4.3369999999999999E-2</v>
      </c>
      <c r="J349" s="27">
        <v>6.3659600000000003</v>
      </c>
      <c r="K349" s="27">
        <v>0.16386999999999999</v>
      </c>
      <c r="L349" s="27">
        <v>8.9937500000000004</v>
      </c>
      <c r="M349" s="27">
        <v>3.4563700000000002</v>
      </c>
      <c r="N349" s="27">
        <v>0.17518</v>
      </c>
      <c r="P349" s="27">
        <v>96.928669999999997</v>
      </c>
      <c r="Q349" s="27">
        <v>18778.8</v>
      </c>
      <c r="R349" s="27">
        <v>-310</v>
      </c>
      <c r="S349" s="27">
        <v>-73</v>
      </c>
      <c r="T349" s="27">
        <v>48</v>
      </c>
      <c r="U349" s="48">
        <v>39735.69630787037</v>
      </c>
    </row>
    <row r="350" spans="1:21" x14ac:dyDescent="0.2">
      <c r="A350" s="27" t="s">
        <v>84</v>
      </c>
      <c r="B350" s="28" t="s">
        <v>378</v>
      </c>
      <c r="C350" s="27">
        <v>98.079560000000001</v>
      </c>
      <c r="D350" s="27">
        <v>55.148150000000001</v>
      </c>
      <c r="E350" s="27">
        <v>1.214E-2</v>
      </c>
      <c r="F350" s="27">
        <v>26.882210000000001</v>
      </c>
      <c r="G350" s="27">
        <v>1.0319999999999999E-2</v>
      </c>
      <c r="H350" s="27">
        <v>0.63939999999999997</v>
      </c>
      <c r="I350" s="27">
        <v>7.4799999999999997E-3</v>
      </c>
      <c r="J350" s="27">
        <v>2.4709999999999999E-2</v>
      </c>
      <c r="K350" s="27">
        <v>2.164E-2</v>
      </c>
      <c r="L350" s="27">
        <v>9.4358400000000007</v>
      </c>
      <c r="M350" s="27">
        <v>5.5941900000000002</v>
      </c>
      <c r="N350" s="27">
        <v>0.30348000000000003</v>
      </c>
      <c r="P350" s="27">
        <v>98.079560000000001</v>
      </c>
      <c r="Q350" s="27">
        <v>18784.5</v>
      </c>
      <c r="R350" s="27">
        <v>-317</v>
      </c>
      <c r="S350" s="27">
        <v>-73</v>
      </c>
      <c r="T350" s="27">
        <v>49</v>
      </c>
      <c r="U350" s="48">
        <v>39735.699317129627</v>
      </c>
    </row>
    <row r="351" spans="1:21" x14ac:dyDescent="0.2">
      <c r="A351" s="27" t="s">
        <v>85</v>
      </c>
      <c r="B351" s="28" t="s">
        <v>378</v>
      </c>
      <c r="C351" s="27">
        <v>98.688329999999993</v>
      </c>
      <c r="D351" s="27">
        <v>54.660559999999997</v>
      </c>
      <c r="E351" s="27">
        <v>3.6920000000000001E-2</v>
      </c>
      <c r="F351" s="27">
        <v>24.863350000000001</v>
      </c>
      <c r="G351" s="27">
        <v>1.9970000000000002E-2</v>
      </c>
      <c r="H351" s="27">
        <v>1.4819199999999999</v>
      </c>
      <c r="I351" s="27">
        <v>9.0299999999999998E-3</v>
      </c>
      <c r="J351" s="27">
        <v>1.1902299999999999</v>
      </c>
      <c r="K351" s="27">
        <v>6.45E-3</v>
      </c>
      <c r="L351" s="27">
        <v>10.794230000000001</v>
      </c>
      <c r="M351" s="27">
        <v>5.3265099999999999</v>
      </c>
      <c r="N351" s="27">
        <v>0.29915999999999998</v>
      </c>
      <c r="P351" s="27">
        <v>98.688329999999993</v>
      </c>
      <c r="Q351" s="27">
        <v>18790.3</v>
      </c>
      <c r="R351" s="27">
        <v>-324</v>
      </c>
      <c r="S351" s="27">
        <v>-73</v>
      </c>
      <c r="T351" s="27">
        <v>50</v>
      </c>
      <c r="U351" s="48">
        <v>39735.702337962961</v>
      </c>
    </row>
    <row r="352" spans="1:21" x14ac:dyDescent="0.2">
      <c r="A352" s="27" t="s">
        <v>86</v>
      </c>
      <c r="B352" s="28" t="s">
        <v>378</v>
      </c>
      <c r="C352" s="27">
        <v>97.866500000000002</v>
      </c>
      <c r="D352" s="27">
        <v>51.766249999999999</v>
      </c>
      <c r="E352" s="27">
        <v>0.23752999999999999</v>
      </c>
      <c r="F352" s="27">
        <v>5.0096100000000003</v>
      </c>
      <c r="G352" s="27">
        <v>2.648E-2</v>
      </c>
      <c r="H352" s="27">
        <v>8.4940200000000008</v>
      </c>
      <c r="I352" s="27">
        <v>8.8260000000000005E-2</v>
      </c>
      <c r="J352" s="27">
        <v>9.8546399999999998</v>
      </c>
      <c r="K352" s="27">
        <v>8.1210000000000004E-2</v>
      </c>
      <c r="L352" s="27">
        <v>21.342089999999999</v>
      </c>
      <c r="M352" s="27">
        <v>0.92493000000000003</v>
      </c>
      <c r="N352" s="27">
        <v>4.1480000000000003E-2</v>
      </c>
      <c r="P352" s="27">
        <v>97.866500000000002</v>
      </c>
      <c r="Q352" s="27">
        <v>18796</v>
      </c>
      <c r="R352" s="27">
        <v>-331</v>
      </c>
      <c r="S352" s="27">
        <v>-73</v>
      </c>
      <c r="T352" s="27">
        <v>51</v>
      </c>
      <c r="U352" s="48">
        <v>39735.705347222225</v>
      </c>
    </row>
    <row r="353" spans="1:21" x14ac:dyDescent="0.2">
      <c r="A353" s="27" t="s">
        <v>87</v>
      </c>
      <c r="B353" s="28" t="s">
        <v>379</v>
      </c>
      <c r="C353" s="27">
        <v>97.348129999999998</v>
      </c>
      <c r="D353" s="27">
        <v>36.960619999999999</v>
      </c>
      <c r="E353" s="27">
        <v>0.20311000000000001</v>
      </c>
      <c r="F353" s="27">
        <v>0</v>
      </c>
      <c r="G353" s="27">
        <v>4.3630000000000002E-2</v>
      </c>
      <c r="H353" s="27">
        <v>26.540990000000001</v>
      </c>
      <c r="I353" s="27">
        <v>0.23851</v>
      </c>
      <c r="J353" s="27">
        <v>32.57141</v>
      </c>
      <c r="K353" s="27">
        <v>0.69432000000000005</v>
      </c>
      <c r="L353" s="27">
        <v>9.554E-2</v>
      </c>
      <c r="M353" s="27">
        <v>0</v>
      </c>
      <c r="N353" s="27">
        <v>0</v>
      </c>
      <c r="P353" s="27">
        <v>97.348129999999998</v>
      </c>
      <c r="Q353" s="27">
        <v>18555</v>
      </c>
      <c r="R353" s="27">
        <v>128</v>
      </c>
      <c r="S353" s="27">
        <v>-73</v>
      </c>
      <c r="T353" s="27">
        <v>52</v>
      </c>
      <c r="U353" s="48">
        <v>39735.708460648151</v>
      </c>
    </row>
    <row r="354" spans="1:21" x14ac:dyDescent="0.2">
      <c r="A354" s="27" t="s">
        <v>89</v>
      </c>
      <c r="B354" s="28" t="s">
        <v>379</v>
      </c>
      <c r="C354" s="27">
        <v>97.042259999999999</v>
      </c>
      <c r="D354" s="27">
        <v>36.970579999999998</v>
      </c>
      <c r="E354" s="27">
        <v>0.15701000000000001</v>
      </c>
      <c r="F354" s="27">
        <v>0</v>
      </c>
      <c r="G354" s="27">
        <v>3.3149999999999999E-2</v>
      </c>
      <c r="H354" s="27">
        <v>26.530480000000001</v>
      </c>
      <c r="I354" s="27">
        <v>0.21418999999999999</v>
      </c>
      <c r="J354" s="27">
        <v>32.345120000000001</v>
      </c>
      <c r="K354" s="27">
        <v>0.69177999999999995</v>
      </c>
      <c r="L354" s="27">
        <v>8.1640000000000004E-2</v>
      </c>
      <c r="M354" s="27">
        <v>1.482E-2</v>
      </c>
      <c r="N354" s="27">
        <v>3.48E-3</v>
      </c>
      <c r="P354" s="27">
        <v>97.042259999999999</v>
      </c>
      <c r="Q354" s="27">
        <v>18540.8</v>
      </c>
      <c r="R354" s="27">
        <v>133.80000000000001</v>
      </c>
      <c r="S354" s="27">
        <v>-73</v>
      </c>
      <c r="T354" s="27">
        <v>53</v>
      </c>
      <c r="U354" s="48">
        <v>39735.711655092593</v>
      </c>
    </row>
    <row r="355" spans="1:21" x14ac:dyDescent="0.2">
      <c r="A355" s="27" t="s">
        <v>90</v>
      </c>
      <c r="B355" s="28" t="s">
        <v>379</v>
      </c>
      <c r="C355" s="27">
        <v>97.674639999999997</v>
      </c>
      <c r="D355" s="27">
        <v>37.024259999999998</v>
      </c>
      <c r="E355" s="27">
        <v>0.13729</v>
      </c>
      <c r="F355" s="27">
        <v>0</v>
      </c>
      <c r="G355" s="27">
        <v>3.3689999999999998E-2</v>
      </c>
      <c r="H355" s="27">
        <v>26.87107</v>
      </c>
      <c r="I355" s="27">
        <v>0.24489</v>
      </c>
      <c r="J355" s="27">
        <v>32.569110000000002</v>
      </c>
      <c r="K355" s="27">
        <v>0.70282999999999995</v>
      </c>
      <c r="L355" s="27">
        <v>8.1570000000000004E-2</v>
      </c>
      <c r="M355" s="27">
        <v>9.9299999999999996E-3</v>
      </c>
      <c r="N355" s="27">
        <v>0</v>
      </c>
      <c r="P355" s="27">
        <v>97.674639999999997</v>
      </c>
      <c r="Q355" s="27">
        <v>18526.5</v>
      </c>
      <c r="R355" s="27">
        <v>139.5</v>
      </c>
      <c r="S355" s="27">
        <v>-73</v>
      </c>
      <c r="T355" s="27">
        <v>54</v>
      </c>
      <c r="U355" s="48">
        <v>39735.714641203704</v>
      </c>
    </row>
    <row r="356" spans="1:21" x14ac:dyDescent="0.2">
      <c r="A356" s="27" t="s">
        <v>91</v>
      </c>
      <c r="B356" s="28" t="s">
        <v>379</v>
      </c>
      <c r="C356" s="27">
        <v>97.28349</v>
      </c>
      <c r="D356" s="27">
        <v>37.042029999999997</v>
      </c>
      <c r="E356" s="27">
        <v>0.12378</v>
      </c>
      <c r="F356" s="27">
        <v>0</v>
      </c>
      <c r="G356" s="27">
        <v>4.4850000000000001E-2</v>
      </c>
      <c r="H356" s="27">
        <v>26.810130000000001</v>
      </c>
      <c r="I356" s="27">
        <v>0.19736000000000001</v>
      </c>
      <c r="J356" s="27">
        <v>32.290300000000002</v>
      </c>
      <c r="K356" s="27">
        <v>0.67869999999999997</v>
      </c>
      <c r="L356" s="27">
        <v>8.6029999999999995E-2</v>
      </c>
      <c r="M356" s="27">
        <v>1.031E-2</v>
      </c>
      <c r="N356" s="27">
        <v>0</v>
      </c>
      <c r="P356" s="27">
        <v>97.28349</v>
      </c>
      <c r="Q356" s="27">
        <v>18512.3</v>
      </c>
      <c r="R356" s="27">
        <v>145.30000000000001</v>
      </c>
      <c r="S356" s="27">
        <v>-73</v>
      </c>
      <c r="T356" s="27">
        <v>55</v>
      </c>
      <c r="U356" s="48">
        <v>39735.717662037037</v>
      </c>
    </row>
    <row r="357" spans="1:21" x14ac:dyDescent="0.2">
      <c r="A357" s="27" t="s">
        <v>380</v>
      </c>
      <c r="B357" s="28" t="s">
        <v>379</v>
      </c>
      <c r="C357" s="27">
        <v>97.553020000000004</v>
      </c>
      <c r="D357" s="27">
        <v>36.859639999999999</v>
      </c>
      <c r="E357" s="27">
        <v>0.19239999999999999</v>
      </c>
      <c r="F357" s="27">
        <v>0</v>
      </c>
      <c r="G357" s="27">
        <v>3.6990000000000002E-2</v>
      </c>
      <c r="H357" s="27">
        <v>26.909120000000001</v>
      </c>
      <c r="I357" s="27">
        <v>0.22949</v>
      </c>
      <c r="J357" s="27">
        <v>32.555050000000001</v>
      </c>
      <c r="K357" s="27">
        <v>0.69172</v>
      </c>
      <c r="L357" s="27">
        <v>7.5380000000000003E-2</v>
      </c>
      <c r="M357" s="27">
        <v>0</v>
      </c>
      <c r="N357" s="27">
        <v>3.2499999999999999E-3</v>
      </c>
      <c r="P357" s="27">
        <v>97.553020000000004</v>
      </c>
      <c r="Q357" s="27">
        <v>18498</v>
      </c>
      <c r="R357" s="27">
        <v>151</v>
      </c>
      <c r="S357" s="27">
        <v>-73</v>
      </c>
      <c r="T357" s="27">
        <v>56</v>
      </c>
      <c r="U357" s="48">
        <v>39735.720671296294</v>
      </c>
    </row>
    <row r="358" spans="1:21" x14ac:dyDescent="0.2">
      <c r="A358" s="27" t="s">
        <v>92</v>
      </c>
      <c r="B358" s="28" t="s">
        <v>381</v>
      </c>
      <c r="C358" s="27">
        <v>97.65746</v>
      </c>
      <c r="D358" s="27">
        <v>52.992620000000002</v>
      </c>
      <c r="E358" s="27">
        <v>1.4670000000000001E-2</v>
      </c>
      <c r="F358" s="27">
        <v>27.732990000000001</v>
      </c>
      <c r="G358" s="27">
        <v>6.1599999999999997E-3</v>
      </c>
      <c r="H358" s="27">
        <v>0.78720999999999997</v>
      </c>
      <c r="I358" s="27">
        <v>0</v>
      </c>
      <c r="J358" s="27">
        <v>2.9819999999999999E-2</v>
      </c>
      <c r="K358" s="27">
        <v>0</v>
      </c>
      <c r="L358" s="27">
        <v>10.980409999999999</v>
      </c>
      <c r="M358" s="27">
        <v>4.90341</v>
      </c>
      <c r="N358" s="27">
        <v>0.21018000000000001</v>
      </c>
      <c r="P358" s="27">
        <v>97.65746</v>
      </c>
      <c r="Q358" s="27">
        <v>18175</v>
      </c>
      <c r="R358" s="27">
        <v>14</v>
      </c>
      <c r="S358" s="27">
        <v>-74</v>
      </c>
      <c r="T358" s="27">
        <v>57</v>
      </c>
      <c r="U358" s="48">
        <v>39735.72378472222</v>
      </c>
    </row>
    <row r="359" spans="1:21" x14ac:dyDescent="0.2">
      <c r="A359" s="27" t="s">
        <v>94</v>
      </c>
      <c r="B359" s="28" t="s">
        <v>381</v>
      </c>
      <c r="C359" s="27">
        <v>99.334590000000006</v>
      </c>
      <c r="D359" s="27">
        <v>52.840980000000002</v>
      </c>
      <c r="E359" s="27">
        <v>0.10349</v>
      </c>
      <c r="F359" s="27">
        <v>11.723380000000001</v>
      </c>
      <c r="G359" s="27">
        <v>8.863E-2</v>
      </c>
      <c r="H359" s="27">
        <v>3.718</v>
      </c>
      <c r="I359" s="27">
        <v>2.9649999999999999E-2</v>
      </c>
      <c r="J359" s="27">
        <v>9.8124500000000001</v>
      </c>
      <c r="K359" s="27">
        <v>0.10525</v>
      </c>
      <c r="L359" s="27">
        <v>18.684370000000001</v>
      </c>
      <c r="M359" s="27">
        <v>2.1541600000000001</v>
      </c>
      <c r="N359" s="27">
        <v>7.4209999999999998E-2</v>
      </c>
      <c r="P359" s="27">
        <v>99.334590000000006</v>
      </c>
      <c r="Q359" s="27">
        <v>18171</v>
      </c>
      <c r="R359" s="27">
        <v>21.7</v>
      </c>
      <c r="S359" s="27">
        <v>-74</v>
      </c>
      <c r="T359" s="27">
        <v>58</v>
      </c>
      <c r="U359" s="48">
        <v>39735.727013888885</v>
      </c>
    </row>
    <row r="360" spans="1:21" x14ac:dyDescent="0.2">
      <c r="A360" s="27" t="s">
        <v>95</v>
      </c>
      <c r="B360" s="28" t="s">
        <v>381</v>
      </c>
      <c r="C360" s="27">
        <v>97.512569999999997</v>
      </c>
      <c r="D360" s="27">
        <v>51.217030000000001</v>
      </c>
      <c r="E360" s="27">
        <v>0.15806999999999999</v>
      </c>
      <c r="F360" s="27">
        <v>2.3109700000000002</v>
      </c>
      <c r="G360" s="27">
        <v>2.3300000000000001E-2</v>
      </c>
      <c r="H360" s="27">
        <v>6.75868</v>
      </c>
      <c r="I360" s="27">
        <v>0.12570999999999999</v>
      </c>
      <c r="J360" s="27">
        <v>13.590730000000001</v>
      </c>
      <c r="K360" s="27">
        <v>9.0980000000000005E-2</v>
      </c>
      <c r="L360" s="27">
        <v>22.97993</v>
      </c>
      <c r="M360" s="27">
        <v>0.24734999999999999</v>
      </c>
      <c r="N360" s="27">
        <v>9.8300000000000002E-3</v>
      </c>
      <c r="P360" s="27">
        <v>97.512569999999997</v>
      </c>
      <c r="Q360" s="27">
        <v>18167</v>
      </c>
      <c r="R360" s="27">
        <v>29.3</v>
      </c>
      <c r="S360" s="27">
        <v>-74</v>
      </c>
      <c r="T360" s="27">
        <v>59</v>
      </c>
      <c r="U360" s="48">
        <v>39735.730034722219</v>
      </c>
    </row>
    <row r="361" spans="1:21" x14ac:dyDescent="0.2">
      <c r="A361" s="27" t="s">
        <v>96</v>
      </c>
      <c r="B361" s="28" t="s">
        <v>381</v>
      </c>
      <c r="C361" s="27">
        <v>97.869529999999997</v>
      </c>
      <c r="D361" s="27">
        <v>50.686169999999997</v>
      </c>
      <c r="E361" s="27">
        <v>9.9839999999999998E-2</v>
      </c>
      <c r="F361" s="27">
        <v>3.3640099999999999</v>
      </c>
      <c r="G361" s="27">
        <v>2.7060000000000001E-2</v>
      </c>
      <c r="H361" s="27">
        <v>8.5358099999999997</v>
      </c>
      <c r="I361" s="27">
        <v>0.12905</v>
      </c>
      <c r="J361" s="27">
        <v>11.63627</v>
      </c>
      <c r="K361" s="27">
        <v>0.10018000000000001</v>
      </c>
      <c r="L361" s="27">
        <v>22.982970000000002</v>
      </c>
      <c r="M361" s="27">
        <v>0.30180000000000001</v>
      </c>
      <c r="N361" s="27">
        <v>6.3800000000000003E-3</v>
      </c>
      <c r="P361" s="27">
        <v>97.869529999999997</v>
      </c>
      <c r="Q361" s="27">
        <v>18163</v>
      </c>
      <c r="R361" s="27">
        <v>37</v>
      </c>
      <c r="S361" s="27">
        <v>-74</v>
      </c>
      <c r="T361" s="27">
        <v>60</v>
      </c>
      <c r="U361" s="48">
        <v>39735.733055555553</v>
      </c>
    </row>
    <row r="362" spans="1:21" x14ac:dyDescent="0.2">
      <c r="A362" s="27" t="s">
        <v>97</v>
      </c>
      <c r="B362" s="28" t="s">
        <v>382</v>
      </c>
      <c r="C362" s="27">
        <v>100.8959</v>
      </c>
      <c r="D362" s="27">
        <v>40.509059999999998</v>
      </c>
      <c r="E362" s="27">
        <v>6.7150000000000001E-2</v>
      </c>
      <c r="F362" s="27">
        <v>1.396E-2</v>
      </c>
      <c r="G362" s="27">
        <v>7.5649999999999995E-2</v>
      </c>
      <c r="H362" s="27">
        <v>16.221530000000001</v>
      </c>
      <c r="I362" s="27">
        <v>0.26307999999999998</v>
      </c>
      <c r="J362" s="27">
        <v>43.534840000000003</v>
      </c>
      <c r="K362" s="27">
        <v>1.9550000000000001E-2</v>
      </c>
      <c r="L362" s="27">
        <v>0.18284</v>
      </c>
      <c r="M362" s="27">
        <v>8.26E-3</v>
      </c>
      <c r="N362" s="27">
        <v>0</v>
      </c>
      <c r="P362" s="27">
        <v>100.8959</v>
      </c>
      <c r="Q362" s="27">
        <v>9005</v>
      </c>
      <c r="R362" s="27">
        <v>25176</v>
      </c>
      <c r="S362" s="27">
        <v>-107</v>
      </c>
      <c r="T362" s="27">
        <v>61</v>
      </c>
      <c r="U362" s="48">
        <v>39735.736145833333</v>
      </c>
    </row>
    <row r="363" spans="1:21" x14ac:dyDescent="0.2">
      <c r="A363" s="27" t="s">
        <v>99</v>
      </c>
      <c r="B363" s="28" t="s">
        <v>382</v>
      </c>
      <c r="C363" s="27">
        <v>100.2928</v>
      </c>
      <c r="D363" s="27">
        <v>40.022410000000001</v>
      </c>
      <c r="E363" s="27">
        <v>0.1196</v>
      </c>
      <c r="F363" s="27">
        <v>5.7119999999999997E-2</v>
      </c>
      <c r="G363" s="27">
        <v>0.12569</v>
      </c>
      <c r="H363" s="27">
        <v>16.587389999999999</v>
      </c>
      <c r="I363" s="27">
        <v>0.27939999999999998</v>
      </c>
      <c r="J363" s="27">
        <v>42.837530000000001</v>
      </c>
      <c r="K363" s="27">
        <v>0</v>
      </c>
      <c r="L363" s="27">
        <v>0.25744</v>
      </c>
      <c r="M363" s="27">
        <v>6.28E-3</v>
      </c>
      <c r="N363" s="27">
        <v>0</v>
      </c>
      <c r="P363" s="27">
        <v>100.2928</v>
      </c>
      <c r="Q363" s="27">
        <v>8987.5</v>
      </c>
      <c r="R363" s="27">
        <v>25178.799999999999</v>
      </c>
      <c r="S363" s="27">
        <v>-107</v>
      </c>
      <c r="T363" s="27">
        <v>62</v>
      </c>
      <c r="U363" s="48">
        <v>39735.739421296297</v>
      </c>
    </row>
    <row r="364" spans="1:21" x14ac:dyDescent="0.2">
      <c r="A364" s="27" t="s">
        <v>100</v>
      </c>
      <c r="B364" s="28" t="s">
        <v>382</v>
      </c>
      <c r="C364" s="27">
        <v>100.5697</v>
      </c>
      <c r="D364" s="27">
        <v>40.007350000000002</v>
      </c>
      <c r="E364" s="27">
        <v>4.9070000000000003E-2</v>
      </c>
      <c r="F364" s="27">
        <v>2.9829999999999999E-2</v>
      </c>
      <c r="G364" s="27">
        <v>8.1299999999999997E-2</v>
      </c>
      <c r="H364" s="27">
        <v>16.259</v>
      </c>
      <c r="I364" s="27">
        <v>0.28227999999999998</v>
      </c>
      <c r="J364" s="27">
        <v>43.542189999999998</v>
      </c>
      <c r="K364" s="27">
        <v>7.5199999999999998E-3</v>
      </c>
      <c r="L364" s="27">
        <v>0.30823</v>
      </c>
      <c r="M364" s="27">
        <v>2.8800000000000002E-3</v>
      </c>
      <c r="N364" s="27">
        <v>0</v>
      </c>
      <c r="P364" s="27">
        <v>100.5697</v>
      </c>
      <c r="Q364" s="27">
        <v>8970</v>
      </c>
      <c r="R364" s="27">
        <v>25181.5</v>
      </c>
      <c r="S364" s="27">
        <v>-107</v>
      </c>
      <c r="T364" s="27">
        <v>63</v>
      </c>
      <c r="U364" s="48">
        <v>39735.742430555554</v>
      </c>
    </row>
    <row r="365" spans="1:21" x14ac:dyDescent="0.2">
      <c r="A365" s="27" t="s">
        <v>101</v>
      </c>
      <c r="B365" s="28" t="s">
        <v>382</v>
      </c>
      <c r="C365" s="27">
        <v>101.30589999999999</v>
      </c>
      <c r="D365" s="27">
        <v>40.272379999999998</v>
      </c>
      <c r="E365" s="27">
        <v>5.0340000000000003E-2</v>
      </c>
      <c r="F365" s="27">
        <v>6.5040000000000001E-2</v>
      </c>
      <c r="G365" s="27">
        <v>7.4450000000000002E-2</v>
      </c>
      <c r="H365" s="27">
        <v>17.183900000000001</v>
      </c>
      <c r="I365" s="27">
        <v>0.24940000000000001</v>
      </c>
      <c r="J365" s="27">
        <v>43.143000000000001</v>
      </c>
      <c r="K365" s="27">
        <v>7.1399999999999996E-3</v>
      </c>
      <c r="L365" s="27">
        <v>0.25919999999999999</v>
      </c>
      <c r="M365" s="27">
        <v>5.4000000000000001E-4</v>
      </c>
      <c r="N365" s="27">
        <v>4.6999999999999999E-4</v>
      </c>
      <c r="P365" s="27">
        <v>101.30589999999999</v>
      </c>
      <c r="Q365" s="27">
        <v>8952.5</v>
      </c>
      <c r="R365" s="27">
        <v>25184.3</v>
      </c>
      <c r="S365" s="27">
        <v>-107</v>
      </c>
      <c r="T365" s="27">
        <v>64</v>
      </c>
      <c r="U365" s="48">
        <v>39735.745451388888</v>
      </c>
    </row>
    <row r="366" spans="1:21" x14ac:dyDescent="0.2">
      <c r="A366" s="27" t="s">
        <v>102</v>
      </c>
      <c r="B366" s="28" t="s">
        <v>382</v>
      </c>
      <c r="C366" s="27">
        <v>100.836</v>
      </c>
      <c r="D366" s="27">
        <v>38.914850000000001</v>
      </c>
      <c r="E366" s="27">
        <v>7.7710000000000001E-2</v>
      </c>
      <c r="F366" s="27">
        <v>0.69472999999999996</v>
      </c>
      <c r="G366" s="27">
        <v>0.81950999999999996</v>
      </c>
      <c r="H366" s="27">
        <v>17.620889999999999</v>
      </c>
      <c r="I366" s="27">
        <v>0.24618000000000001</v>
      </c>
      <c r="J366" s="27">
        <v>42.111310000000003</v>
      </c>
      <c r="K366" s="27">
        <v>1.0000000000000001E-5</v>
      </c>
      <c r="L366" s="27">
        <v>0.22572999999999999</v>
      </c>
      <c r="M366" s="27">
        <v>0.12509000000000001</v>
      </c>
      <c r="N366" s="27">
        <v>0</v>
      </c>
      <c r="P366" s="27">
        <v>100.836</v>
      </c>
      <c r="Q366" s="27">
        <v>8935</v>
      </c>
      <c r="R366" s="27">
        <v>25187</v>
      </c>
      <c r="S366" s="27">
        <v>-107</v>
      </c>
      <c r="T366" s="27">
        <v>65</v>
      </c>
      <c r="U366" s="48">
        <v>39735.748460648145</v>
      </c>
    </row>
    <row r="367" spans="1:21" x14ac:dyDescent="0.2">
      <c r="A367" s="27" t="s">
        <v>103</v>
      </c>
      <c r="B367" s="28" t="s">
        <v>383</v>
      </c>
      <c r="C367" s="27">
        <v>101.2552</v>
      </c>
      <c r="D367" s="27">
        <v>39.900390000000002</v>
      </c>
      <c r="E367" s="27">
        <v>3.7760000000000002E-2</v>
      </c>
      <c r="F367" s="27">
        <v>3.6510000000000001E-2</v>
      </c>
      <c r="G367" s="27">
        <v>8.3309999999999995E-2</v>
      </c>
      <c r="H367" s="27">
        <v>16.395479999999999</v>
      </c>
      <c r="I367" s="27">
        <v>0.29737000000000002</v>
      </c>
      <c r="J367" s="27">
        <v>44.2059</v>
      </c>
      <c r="K367" s="27">
        <v>2.445E-2</v>
      </c>
      <c r="L367" s="27">
        <v>0.26879999999999998</v>
      </c>
      <c r="M367" s="27">
        <v>0</v>
      </c>
      <c r="N367" s="27">
        <v>5.1999999999999998E-3</v>
      </c>
      <c r="P367" s="27">
        <v>101.2552</v>
      </c>
      <c r="Q367" s="27">
        <v>8205</v>
      </c>
      <c r="R367" s="27">
        <v>25120</v>
      </c>
      <c r="S367" s="27">
        <v>-105</v>
      </c>
      <c r="T367" s="27">
        <v>66</v>
      </c>
      <c r="U367" s="48">
        <v>39735.751550925925</v>
      </c>
    </row>
    <row r="368" spans="1:21" x14ac:dyDescent="0.2">
      <c r="A368" s="27" t="s">
        <v>105</v>
      </c>
      <c r="B368" s="28" t="s">
        <v>383</v>
      </c>
      <c r="C368" s="27">
        <v>100.9134</v>
      </c>
      <c r="D368" s="27">
        <v>39.845260000000003</v>
      </c>
      <c r="E368" s="27">
        <v>0.11946</v>
      </c>
      <c r="F368" s="27">
        <v>9.5820000000000002E-2</v>
      </c>
      <c r="G368" s="27">
        <v>0.22719</v>
      </c>
      <c r="H368" s="27">
        <v>16.015219999999999</v>
      </c>
      <c r="I368" s="27">
        <v>0.25147000000000003</v>
      </c>
      <c r="J368" s="27">
        <v>43.994289999999999</v>
      </c>
      <c r="K368" s="27">
        <v>2.4830000000000001E-2</v>
      </c>
      <c r="L368" s="27">
        <v>0.31407000000000002</v>
      </c>
      <c r="M368" s="27">
        <v>1.9179999999999999E-2</v>
      </c>
      <c r="N368" s="27">
        <v>6.62E-3</v>
      </c>
      <c r="P368" s="27">
        <v>100.9134</v>
      </c>
      <c r="Q368" s="27">
        <v>8224.2999999999993</v>
      </c>
      <c r="R368" s="27">
        <v>25120</v>
      </c>
      <c r="S368" s="27">
        <v>-105</v>
      </c>
      <c r="T368" s="27">
        <v>67</v>
      </c>
      <c r="U368" s="48">
        <v>39735.754756944443</v>
      </c>
    </row>
    <row r="369" spans="1:21" x14ac:dyDescent="0.2">
      <c r="A369" s="27" t="s">
        <v>106</v>
      </c>
      <c r="B369" s="28" t="s">
        <v>383</v>
      </c>
      <c r="C369" s="27">
        <v>100.5558</v>
      </c>
      <c r="D369" s="27">
        <v>40.270510000000002</v>
      </c>
      <c r="E369" s="27">
        <v>3.6490000000000002E-2</v>
      </c>
      <c r="F369" s="27">
        <v>3.7010000000000001E-2</v>
      </c>
      <c r="G369" s="27">
        <v>0.11552</v>
      </c>
      <c r="H369" s="27">
        <v>16.137039999999999</v>
      </c>
      <c r="I369" s="27">
        <v>0.27853</v>
      </c>
      <c r="J369" s="27">
        <v>43.355550000000001</v>
      </c>
      <c r="K369" s="27">
        <v>0</v>
      </c>
      <c r="L369" s="27">
        <v>0.32514999999999999</v>
      </c>
      <c r="M369" s="27">
        <v>0</v>
      </c>
      <c r="N369" s="27">
        <v>0</v>
      </c>
      <c r="P369" s="27">
        <v>100.5558</v>
      </c>
      <c r="Q369" s="27">
        <v>8243.7000000000007</v>
      </c>
      <c r="R369" s="27">
        <v>25120</v>
      </c>
      <c r="S369" s="27">
        <v>-105</v>
      </c>
      <c r="T369" s="27">
        <v>68</v>
      </c>
      <c r="U369" s="48">
        <v>39735.757743055554</v>
      </c>
    </row>
    <row r="370" spans="1:21" x14ac:dyDescent="0.2">
      <c r="A370" s="27" t="s">
        <v>107</v>
      </c>
      <c r="B370" s="28" t="s">
        <v>383</v>
      </c>
      <c r="C370" s="27">
        <v>100.7475</v>
      </c>
      <c r="D370" s="27">
        <v>40.675449999999998</v>
      </c>
      <c r="E370" s="27">
        <v>2.7300000000000001E-2</v>
      </c>
      <c r="F370" s="27">
        <v>5.8020000000000002E-2</v>
      </c>
      <c r="G370" s="27">
        <v>0.10636</v>
      </c>
      <c r="H370" s="27">
        <v>15.78506</v>
      </c>
      <c r="I370" s="27">
        <v>0.25181999999999999</v>
      </c>
      <c r="J370" s="27">
        <v>43.5137</v>
      </c>
      <c r="K370" s="27">
        <v>2.1080000000000002E-2</v>
      </c>
      <c r="L370" s="27">
        <v>0.30013000000000001</v>
      </c>
      <c r="M370" s="27">
        <v>8.5199999999999998E-3</v>
      </c>
      <c r="N370" s="27">
        <v>1.0000000000000001E-5</v>
      </c>
      <c r="P370" s="27">
        <v>100.7475</v>
      </c>
      <c r="Q370" s="27">
        <v>8263</v>
      </c>
      <c r="R370" s="27">
        <v>25120</v>
      </c>
      <c r="S370" s="27">
        <v>-105</v>
      </c>
      <c r="T370" s="27">
        <v>69</v>
      </c>
      <c r="U370" s="48">
        <v>39735.760752314818</v>
      </c>
    </row>
    <row r="371" spans="1:21" x14ac:dyDescent="0.2">
      <c r="A371" s="27" t="s">
        <v>108</v>
      </c>
      <c r="B371" s="28" t="s">
        <v>384</v>
      </c>
      <c r="C371" s="27">
        <v>100.946</v>
      </c>
      <c r="D371" s="27">
        <v>40.267960000000002</v>
      </c>
      <c r="E371" s="27">
        <v>6.3500000000000001E-2</v>
      </c>
      <c r="F371" s="27">
        <v>0.10221</v>
      </c>
      <c r="G371" s="27">
        <v>8.8139999999999996E-2</v>
      </c>
      <c r="H371" s="27">
        <v>16.480360000000001</v>
      </c>
      <c r="I371" s="27">
        <v>0.25729000000000002</v>
      </c>
      <c r="J371" s="27">
        <v>43.466180000000001</v>
      </c>
      <c r="K371" s="27">
        <v>0</v>
      </c>
      <c r="L371" s="27">
        <v>0.20247000000000001</v>
      </c>
      <c r="M371" s="27">
        <v>1.554E-2</v>
      </c>
      <c r="N371" s="27">
        <v>2.3600000000000001E-3</v>
      </c>
      <c r="P371" s="27">
        <v>100.946</v>
      </c>
      <c r="Q371" s="27">
        <v>8053</v>
      </c>
      <c r="R371" s="27">
        <v>25096</v>
      </c>
      <c r="S371" s="27">
        <v>-105</v>
      </c>
      <c r="T371" s="27">
        <v>70</v>
      </c>
      <c r="U371" s="48">
        <v>39735.763842592591</v>
      </c>
    </row>
    <row r="372" spans="1:21" x14ac:dyDescent="0.2">
      <c r="A372" s="27" t="s">
        <v>110</v>
      </c>
      <c r="B372" s="28" t="s">
        <v>384</v>
      </c>
      <c r="C372" s="27">
        <v>99.017399999999995</v>
      </c>
      <c r="D372" s="27">
        <v>40.726190000000003</v>
      </c>
      <c r="E372" s="27">
        <v>0.22145000000000001</v>
      </c>
      <c r="F372" s="27">
        <v>1.2087000000000001</v>
      </c>
      <c r="G372" s="27">
        <v>0.27495000000000003</v>
      </c>
      <c r="H372" s="27">
        <v>15.568239999999999</v>
      </c>
      <c r="I372" s="27">
        <v>0.29368</v>
      </c>
      <c r="J372" s="27">
        <v>39.00855</v>
      </c>
      <c r="K372" s="27">
        <v>4.8900000000000002E-3</v>
      </c>
      <c r="L372" s="27">
        <v>1.6981299999999999</v>
      </c>
      <c r="M372" s="27">
        <v>1.2619999999999999E-2</v>
      </c>
      <c r="N372" s="27">
        <v>0</v>
      </c>
      <c r="P372" s="27">
        <v>99.017399999999995</v>
      </c>
      <c r="Q372" s="27">
        <v>8042</v>
      </c>
      <c r="R372" s="27">
        <v>25094</v>
      </c>
      <c r="S372" s="27">
        <v>-105</v>
      </c>
      <c r="T372" s="27">
        <v>71</v>
      </c>
      <c r="U372" s="48">
        <v>39735.767048611109</v>
      </c>
    </row>
    <row r="373" spans="1:21" x14ac:dyDescent="0.2">
      <c r="A373" s="27" t="s">
        <v>111</v>
      </c>
      <c r="B373" s="28" t="s">
        <v>384</v>
      </c>
      <c r="C373" s="27">
        <v>101.03579999999999</v>
      </c>
      <c r="D373" s="27">
        <v>39.953139999999998</v>
      </c>
      <c r="E373" s="27">
        <v>6.3009999999999997E-2</v>
      </c>
      <c r="F373" s="27">
        <v>2.2100000000000002E-2</v>
      </c>
      <c r="G373" s="27">
        <v>9.5350000000000004E-2</v>
      </c>
      <c r="H373" s="27">
        <v>16.851030000000002</v>
      </c>
      <c r="I373" s="27">
        <v>0.28176000000000001</v>
      </c>
      <c r="J373" s="27">
        <v>43.524970000000003</v>
      </c>
      <c r="K373" s="27">
        <v>3.0100000000000001E-3</v>
      </c>
      <c r="L373" s="27">
        <v>0.23119999999999999</v>
      </c>
      <c r="M373" s="27">
        <v>5.6899999999999997E-3</v>
      </c>
      <c r="N373" s="27">
        <v>4.4900000000000001E-3</v>
      </c>
      <c r="P373" s="27">
        <v>101.03579999999999</v>
      </c>
      <c r="Q373" s="27">
        <v>8031</v>
      </c>
      <c r="R373" s="27">
        <v>25092</v>
      </c>
      <c r="S373" s="27">
        <v>-105</v>
      </c>
      <c r="T373" s="27">
        <v>72</v>
      </c>
      <c r="U373" s="48">
        <v>39735.770057870373</v>
      </c>
    </row>
    <row r="374" spans="1:21" x14ac:dyDescent="0.2">
      <c r="A374" s="27" t="s">
        <v>112</v>
      </c>
      <c r="B374" s="28" t="s">
        <v>384</v>
      </c>
      <c r="C374" s="27">
        <v>100.7891</v>
      </c>
      <c r="D374" s="27">
        <v>51.858429999999998</v>
      </c>
      <c r="E374" s="27">
        <v>1.0326</v>
      </c>
      <c r="F374" s="27">
        <v>3.72777</v>
      </c>
      <c r="G374" s="27">
        <v>1.31806</v>
      </c>
      <c r="H374" s="27">
        <v>6.46183</v>
      </c>
      <c r="I374" s="27">
        <v>0.24573999999999999</v>
      </c>
      <c r="J374" s="27">
        <v>18.512799999999999</v>
      </c>
      <c r="K374" s="27">
        <v>7.5000000000000002E-4</v>
      </c>
      <c r="L374" s="27">
        <v>17.61599</v>
      </c>
      <c r="M374" s="27">
        <v>1.508E-2</v>
      </c>
      <c r="N374" s="27">
        <v>0</v>
      </c>
      <c r="P374" s="27">
        <v>100.7891</v>
      </c>
      <c r="Q374" s="27">
        <v>8020</v>
      </c>
      <c r="R374" s="27">
        <v>25090</v>
      </c>
      <c r="S374" s="27">
        <v>-105</v>
      </c>
      <c r="T374" s="27">
        <v>73</v>
      </c>
      <c r="U374" s="48">
        <v>39735.773055555554</v>
      </c>
    </row>
    <row r="375" spans="1:21" x14ac:dyDescent="0.2">
      <c r="A375" s="27" t="s">
        <v>113</v>
      </c>
      <c r="B375" s="28" t="s">
        <v>384</v>
      </c>
      <c r="C375" s="27">
        <v>101.3449</v>
      </c>
      <c r="D375" s="27">
        <v>53.316800000000001</v>
      </c>
      <c r="E375" s="27">
        <v>0.71731</v>
      </c>
      <c r="F375" s="27">
        <v>2.8983599999999998</v>
      </c>
      <c r="G375" s="27">
        <v>0.93906000000000001</v>
      </c>
      <c r="H375" s="27">
        <v>9.4809000000000001</v>
      </c>
      <c r="I375" s="27">
        <v>0.28037000000000001</v>
      </c>
      <c r="J375" s="27">
        <v>23.279890000000002</v>
      </c>
      <c r="K375" s="27">
        <v>0</v>
      </c>
      <c r="L375" s="27">
        <v>10.41854</v>
      </c>
      <c r="M375" s="27">
        <v>1.363E-2</v>
      </c>
      <c r="N375" s="27">
        <v>0</v>
      </c>
      <c r="P375" s="27">
        <v>101.3449</v>
      </c>
      <c r="Q375" s="27">
        <v>8009</v>
      </c>
      <c r="R375" s="27">
        <v>25088</v>
      </c>
      <c r="S375" s="27">
        <v>-105</v>
      </c>
      <c r="T375" s="27">
        <v>74</v>
      </c>
      <c r="U375" s="48">
        <v>39735.776064814818</v>
      </c>
    </row>
    <row r="376" spans="1:21" x14ac:dyDescent="0.2">
      <c r="A376" s="27" t="s">
        <v>114</v>
      </c>
      <c r="B376" s="28" t="s">
        <v>385</v>
      </c>
      <c r="C376" s="27">
        <v>100.4965</v>
      </c>
      <c r="D376" s="27">
        <v>39.900289999999998</v>
      </c>
      <c r="E376" s="27">
        <v>5.1720000000000002E-2</v>
      </c>
      <c r="F376" s="27">
        <v>4.1599999999999998E-2</v>
      </c>
      <c r="G376" s="27">
        <v>5.9420000000000001E-2</v>
      </c>
      <c r="H376" s="27">
        <v>16.59196</v>
      </c>
      <c r="I376" s="27">
        <v>0.28938000000000003</v>
      </c>
      <c r="J376" s="27">
        <v>43.277090000000001</v>
      </c>
      <c r="K376" s="27">
        <v>3.6940000000000001E-2</v>
      </c>
      <c r="L376" s="27">
        <v>0.23721999999999999</v>
      </c>
      <c r="M376" s="27">
        <v>1.014E-2</v>
      </c>
      <c r="N376" s="27">
        <v>7.1000000000000002E-4</v>
      </c>
      <c r="P376" s="27">
        <v>100.4965</v>
      </c>
      <c r="Q376" s="27">
        <v>7405</v>
      </c>
      <c r="R376" s="27">
        <v>24756</v>
      </c>
      <c r="S376" s="27">
        <v>-105</v>
      </c>
      <c r="T376" s="27">
        <v>75</v>
      </c>
      <c r="U376" s="48">
        <v>39735.77915509259</v>
      </c>
    </row>
    <row r="377" spans="1:21" x14ac:dyDescent="0.2">
      <c r="A377" s="27" t="s">
        <v>116</v>
      </c>
      <c r="B377" s="28" t="s">
        <v>385</v>
      </c>
      <c r="C377" s="27">
        <v>100.78149999999999</v>
      </c>
      <c r="D377" s="27">
        <v>39.821170000000002</v>
      </c>
      <c r="E377" s="27">
        <v>7.2580000000000006E-2</v>
      </c>
      <c r="F377" s="27">
        <v>9.7229999999999997E-2</v>
      </c>
      <c r="G377" s="27">
        <v>0.13320000000000001</v>
      </c>
      <c r="H377" s="27">
        <v>16.373650000000001</v>
      </c>
      <c r="I377" s="27">
        <v>0.28449000000000002</v>
      </c>
      <c r="J377" s="27">
        <v>43.696280000000002</v>
      </c>
      <c r="K377" s="27">
        <v>2.2620000000000001E-2</v>
      </c>
      <c r="L377" s="27">
        <v>0.27914</v>
      </c>
      <c r="M377" s="27">
        <v>1.1800000000000001E-3</v>
      </c>
      <c r="N377" s="27">
        <v>0</v>
      </c>
      <c r="P377" s="27">
        <v>100.78149999999999</v>
      </c>
      <c r="Q377" s="27">
        <v>7384.5</v>
      </c>
      <c r="R377" s="27">
        <v>24758.5</v>
      </c>
      <c r="S377" s="27">
        <v>-105</v>
      </c>
      <c r="T377" s="27">
        <v>76</v>
      </c>
      <c r="U377" s="48">
        <v>39735.782337962963</v>
      </c>
    </row>
    <row r="378" spans="1:21" x14ac:dyDescent="0.2">
      <c r="A378" s="27" t="s">
        <v>117</v>
      </c>
      <c r="B378" s="28" t="s">
        <v>385</v>
      </c>
      <c r="C378" s="27">
        <v>100.8771</v>
      </c>
      <c r="D378" s="27">
        <v>39.71208</v>
      </c>
      <c r="E378" s="27">
        <v>0.15245</v>
      </c>
      <c r="F378" s="27">
        <v>0.14646000000000001</v>
      </c>
      <c r="G378" s="27">
        <v>0.30830000000000002</v>
      </c>
      <c r="H378" s="27">
        <v>16.40767</v>
      </c>
      <c r="I378" s="27">
        <v>0.26417000000000002</v>
      </c>
      <c r="J378" s="27">
        <v>43.62529</v>
      </c>
      <c r="K378" s="27">
        <v>3.4680000000000002E-2</v>
      </c>
      <c r="L378" s="27">
        <v>0.21858</v>
      </c>
      <c r="M378" s="27">
        <v>7.4000000000000003E-3</v>
      </c>
      <c r="N378" s="27">
        <v>0</v>
      </c>
      <c r="P378" s="27">
        <v>100.8771</v>
      </c>
      <c r="Q378" s="27">
        <v>7364</v>
      </c>
      <c r="R378" s="27">
        <v>24761</v>
      </c>
      <c r="S378" s="27">
        <v>-105</v>
      </c>
      <c r="T378" s="27">
        <v>77</v>
      </c>
      <c r="U378" s="48">
        <v>39735.785358796296</v>
      </c>
    </row>
    <row r="379" spans="1:21" x14ac:dyDescent="0.2">
      <c r="A379" s="27" t="s">
        <v>118</v>
      </c>
      <c r="B379" s="28" t="s">
        <v>385</v>
      </c>
      <c r="C379" s="27">
        <v>101.05710000000001</v>
      </c>
      <c r="D379" s="27">
        <v>39.967289999999998</v>
      </c>
      <c r="E379" s="27">
        <v>7.2459999999999997E-2</v>
      </c>
      <c r="F379" s="27">
        <v>5.6219999999999999E-2</v>
      </c>
      <c r="G379" s="27">
        <v>0.12573999999999999</v>
      </c>
      <c r="H379" s="27">
        <v>16.3398</v>
      </c>
      <c r="I379" s="27">
        <v>0.29099999999999998</v>
      </c>
      <c r="J379" s="27">
        <v>43.955489999999998</v>
      </c>
      <c r="K379" s="27">
        <v>1.358E-2</v>
      </c>
      <c r="L379" s="27">
        <v>0.22750999999999999</v>
      </c>
      <c r="M379" s="27">
        <v>0</v>
      </c>
      <c r="N379" s="27">
        <v>8.0599999999999995E-3</v>
      </c>
      <c r="P379" s="27">
        <v>101.05710000000001</v>
      </c>
      <c r="Q379" s="27">
        <v>7343.5</v>
      </c>
      <c r="R379" s="27">
        <v>24763.5</v>
      </c>
      <c r="S379" s="27">
        <v>-105</v>
      </c>
      <c r="T379" s="27">
        <v>78</v>
      </c>
      <c r="U379" s="48">
        <v>39735.788391203707</v>
      </c>
    </row>
    <row r="380" spans="1:21" x14ac:dyDescent="0.2">
      <c r="A380" s="27" t="s">
        <v>386</v>
      </c>
      <c r="B380" s="28" t="s">
        <v>385</v>
      </c>
      <c r="C380" s="27">
        <v>101.2766</v>
      </c>
      <c r="D380" s="27">
        <v>40.038220000000003</v>
      </c>
      <c r="E380" s="27">
        <v>6.404E-2</v>
      </c>
      <c r="F380" s="27">
        <v>3.2439999999999997E-2</v>
      </c>
      <c r="G380" s="27">
        <v>9.2149999999999996E-2</v>
      </c>
      <c r="H380" s="27">
        <v>16.359760000000001</v>
      </c>
      <c r="I380" s="27">
        <v>0.27839000000000003</v>
      </c>
      <c r="J380" s="27">
        <v>44.158900000000003</v>
      </c>
      <c r="K380" s="27">
        <v>1.1310000000000001E-2</v>
      </c>
      <c r="L380" s="27">
        <v>0.23882999999999999</v>
      </c>
      <c r="M380" s="27">
        <v>0</v>
      </c>
      <c r="N380" s="27">
        <v>2.6099999999999999E-3</v>
      </c>
      <c r="P380" s="27">
        <v>101.2766</v>
      </c>
      <c r="Q380" s="27">
        <v>7323</v>
      </c>
      <c r="R380" s="27">
        <v>24766</v>
      </c>
      <c r="S380" s="27">
        <v>-105</v>
      </c>
      <c r="T380" s="27">
        <v>79</v>
      </c>
      <c r="U380" s="48">
        <v>39735.791400462964</v>
      </c>
    </row>
    <row r="381" spans="1:21" x14ac:dyDescent="0.2">
      <c r="A381" s="27" t="s">
        <v>119</v>
      </c>
      <c r="B381" s="28" t="s">
        <v>387</v>
      </c>
      <c r="C381" s="27">
        <v>100.5305</v>
      </c>
      <c r="D381" s="27">
        <v>38.757249999999999</v>
      </c>
      <c r="E381" s="27">
        <v>2.274E-2</v>
      </c>
      <c r="F381" s="27">
        <v>6.1019999999999998E-2</v>
      </c>
      <c r="G381" s="27">
        <v>0.17097999999999999</v>
      </c>
      <c r="H381" s="27">
        <v>19.513829999999999</v>
      </c>
      <c r="I381" s="27">
        <v>0.65417000000000003</v>
      </c>
      <c r="J381" s="27">
        <v>41.082439999999998</v>
      </c>
      <c r="K381" s="27">
        <v>2.6950000000000002E-2</v>
      </c>
      <c r="L381" s="27">
        <v>0.21634999999999999</v>
      </c>
      <c r="M381" s="27">
        <v>9.0699999999999999E-3</v>
      </c>
      <c r="N381" s="27">
        <v>1.5720000000000001E-2</v>
      </c>
      <c r="P381" s="27">
        <v>100.5305</v>
      </c>
      <c r="Q381" s="27">
        <v>7032</v>
      </c>
      <c r="R381" s="27">
        <v>24754</v>
      </c>
      <c r="S381" s="27">
        <v>-106</v>
      </c>
      <c r="T381" s="27">
        <v>80</v>
      </c>
      <c r="U381" s="48">
        <v>39735.79451388889</v>
      </c>
    </row>
    <row r="382" spans="1:21" x14ac:dyDescent="0.2">
      <c r="A382" s="27" t="s">
        <v>121</v>
      </c>
      <c r="B382" s="28" t="s">
        <v>387</v>
      </c>
      <c r="C382" s="27">
        <v>100.1983</v>
      </c>
      <c r="D382" s="27">
        <v>39.500019999999999</v>
      </c>
      <c r="E382" s="27">
        <v>2.8410000000000001E-2</v>
      </c>
      <c r="F382" s="27">
        <v>8.251E-2</v>
      </c>
      <c r="G382" s="27">
        <v>0.20335</v>
      </c>
      <c r="H382" s="27">
        <v>16.681789999999999</v>
      </c>
      <c r="I382" s="27">
        <v>0.36358000000000001</v>
      </c>
      <c r="J382" s="27">
        <v>43.050739999999998</v>
      </c>
      <c r="K382" s="27">
        <v>2.0279999999999999E-2</v>
      </c>
      <c r="L382" s="27">
        <v>0.25935999999999998</v>
      </c>
      <c r="M382" s="27">
        <v>8.2799999999999992E-3</v>
      </c>
      <c r="N382" s="27">
        <v>0</v>
      </c>
      <c r="P382" s="27">
        <v>100.1983</v>
      </c>
      <c r="Q382" s="27">
        <v>7051</v>
      </c>
      <c r="R382" s="27">
        <v>24748</v>
      </c>
      <c r="S382" s="27">
        <v>-106</v>
      </c>
      <c r="T382" s="27">
        <v>81</v>
      </c>
      <c r="U382" s="48">
        <v>39735.797708333332</v>
      </c>
    </row>
    <row r="383" spans="1:21" x14ac:dyDescent="0.2">
      <c r="A383" s="27" t="s">
        <v>122</v>
      </c>
      <c r="B383" s="28" t="s">
        <v>387</v>
      </c>
      <c r="C383" s="27">
        <v>99.900859999999994</v>
      </c>
      <c r="D383" s="27">
        <v>39.924079999999996</v>
      </c>
      <c r="E383" s="27">
        <v>5.2249999999999998E-2</v>
      </c>
      <c r="F383" s="27">
        <v>0.22406000000000001</v>
      </c>
      <c r="G383" s="27">
        <v>0.35620000000000002</v>
      </c>
      <c r="H383" s="27">
        <v>16.134429999999998</v>
      </c>
      <c r="I383" s="27">
        <v>0.32940999999999998</v>
      </c>
      <c r="J383" s="27">
        <v>42.743450000000003</v>
      </c>
      <c r="K383" s="27">
        <v>0</v>
      </c>
      <c r="L383" s="27">
        <v>0.11543</v>
      </c>
      <c r="M383" s="27">
        <v>2.1530000000000001E-2</v>
      </c>
      <c r="N383" s="27">
        <v>0</v>
      </c>
      <c r="P383" s="27">
        <v>99.900859999999994</v>
      </c>
      <c r="Q383" s="27">
        <v>7070</v>
      </c>
      <c r="R383" s="27">
        <v>24742</v>
      </c>
      <c r="S383" s="27">
        <v>-106</v>
      </c>
      <c r="T383" s="27">
        <v>82</v>
      </c>
      <c r="U383" s="48">
        <v>39735.800682870373</v>
      </c>
    </row>
    <row r="384" spans="1:21" x14ac:dyDescent="0.2">
      <c r="A384" s="27" t="s">
        <v>125</v>
      </c>
      <c r="B384" s="28" t="s">
        <v>388</v>
      </c>
      <c r="C384" s="27">
        <v>99.877080000000007</v>
      </c>
      <c r="D384" s="27">
        <v>33.661110000000001</v>
      </c>
      <c r="E384" s="27">
        <v>3.6229999999999998E-2</v>
      </c>
      <c r="F384" s="27">
        <v>2.3432200000000001</v>
      </c>
      <c r="G384" s="27">
        <v>5.8194800000000004</v>
      </c>
      <c r="H384" s="27">
        <v>23.824950000000001</v>
      </c>
      <c r="I384" s="27">
        <v>0.12003999999999999</v>
      </c>
      <c r="J384" s="27">
        <v>33.667940000000002</v>
      </c>
      <c r="K384" s="27">
        <v>6.5920000000000006E-2</v>
      </c>
      <c r="L384" s="27">
        <v>0.1847</v>
      </c>
      <c r="M384" s="27">
        <v>0.13872999999999999</v>
      </c>
      <c r="N384" s="27">
        <v>1.4760000000000001E-2</v>
      </c>
      <c r="P384" s="27">
        <v>99.877080000000007</v>
      </c>
      <c r="Q384" s="27">
        <v>19617</v>
      </c>
      <c r="R384" s="27">
        <v>26589</v>
      </c>
      <c r="S384" s="27">
        <v>-113</v>
      </c>
      <c r="T384" s="27">
        <v>83</v>
      </c>
      <c r="U384" s="48">
        <v>39735.803784722222</v>
      </c>
    </row>
    <row r="385" spans="1:21" x14ac:dyDescent="0.2">
      <c r="A385" s="27" t="s">
        <v>127</v>
      </c>
      <c r="B385" s="28" t="s">
        <v>388</v>
      </c>
      <c r="C385" s="27">
        <v>100.47410000000001</v>
      </c>
      <c r="D385" s="27">
        <v>40.211649999999999</v>
      </c>
      <c r="E385" s="27">
        <v>2.3550000000000001E-2</v>
      </c>
      <c r="F385" s="27">
        <v>9.4070000000000001E-2</v>
      </c>
      <c r="G385" s="27">
        <v>0.33366000000000001</v>
      </c>
      <c r="H385" s="27">
        <v>13.692310000000001</v>
      </c>
      <c r="I385" s="27">
        <v>0.1124</v>
      </c>
      <c r="J385" s="27">
        <v>45.8735</v>
      </c>
      <c r="K385" s="27">
        <v>1.694E-2</v>
      </c>
      <c r="L385" s="27">
        <v>0.10561</v>
      </c>
      <c r="M385" s="27">
        <v>9.7199999999999995E-3</v>
      </c>
      <c r="N385" s="27">
        <v>7.1000000000000002E-4</v>
      </c>
      <c r="P385" s="27">
        <v>100.47410000000001</v>
      </c>
      <c r="Q385" s="27">
        <v>19612.8</v>
      </c>
      <c r="R385" s="27">
        <v>26584.799999999999</v>
      </c>
      <c r="S385" s="27">
        <v>-113</v>
      </c>
      <c r="T385" s="27">
        <v>84</v>
      </c>
      <c r="U385" s="48">
        <v>39735.807025462964</v>
      </c>
    </row>
    <row r="386" spans="1:21" x14ac:dyDescent="0.2">
      <c r="A386" s="27" t="s">
        <v>128</v>
      </c>
      <c r="B386" s="28" t="s">
        <v>388</v>
      </c>
      <c r="C386" s="27">
        <v>100.8849</v>
      </c>
      <c r="D386" s="27">
        <v>41.525129999999997</v>
      </c>
      <c r="E386" s="27">
        <v>1.524E-2</v>
      </c>
      <c r="F386" s="27">
        <v>7.8499999999999993E-3</v>
      </c>
      <c r="G386" s="27">
        <v>4.0930000000000001E-2</v>
      </c>
      <c r="H386" s="27">
        <v>9.1249400000000005</v>
      </c>
      <c r="I386" s="27">
        <v>6.744E-2</v>
      </c>
      <c r="J386" s="27">
        <v>49.883000000000003</v>
      </c>
      <c r="K386" s="27">
        <v>5.3E-3</v>
      </c>
      <c r="L386" s="27">
        <v>0.20524000000000001</v>
      </c>
      <c r="M386" s="27">
        <v>8.6700000000000006E-3</v>
      </c>
      <c r="N386" s="27">
        <v>1.1900000000000001E-3</v>
      </c>
      <c r="P386" s="27">
        <v>100.8849</v>
      </c>
      <c r="Q386" s="27">
        <v>19608.5</v>
      </c>
      <c r="R386" s="27">
        <v>26580.5</v>
      </c>
      <c r="S386" s="27">
        <v>-113</v>
      </c>
      <c r="T386" s="27">
        <v>85</v>
      </c>
      <c r="U386" s="48">
        <v>39735.810034722221</v>
      </c>
    </row>
    <row r="387" spans="1:21" x14ac:dyDescent="0.2">
      <c r="A387" s="27" t="s">
        <v>129</v>
      </c>
      <c r="B387" s="28" t="s">
        <v>388</v>
      </c>
      <c r="C387" s="27">
        <v>101.041</v>
      </c>
      <c r="D387" s="27">
        <v>41.872059999999998</v>
      </c>
      <c r="E387" s="27">
        <v>1.3690000000000001E-2</v>
      </c>
      <c r="F387" s="27">
        <v>2.5899999999999999E-3</v>
      </c>
      <c r="G387" s="27">
        <v>3.9600000000000003E-2</v>
      </c>
      <c r="H387" s="27">
        <v>8.0006799999999991</v>
      </c>
      <c r="I387" s="27">
        <v>7.8310000000000005E-2</v>
      </c>
      <c r="J387" s="27">
        <v>50.80057</v>
      </c>
      <c r="K387" s="27">
        <v>2.7279999999999999E-2</v>
      </c>
      <c r="L387" s="27">
        <v>0.19736999999999999</v>
      </c>
      <c r="M387" s="27">
        <v>0</v>
      </c>
      <c r="N387" s="27">
        <v>8.8500000000000002E-3</v>
      </c>
      <c r="P387" s="27">
        <v>101.041</v>
      </c>
      <c r="Q387" s="27">
        <v>19604.3</v>
      </c>
      <c r="R387" s="27">
        <v>26576.3</v>
      </c>
      <c r="S387" s="27">
        <v>-113</v>
      </c>
      <c r="T387" s="27">
        <v>86</v>
      </c>
      <c r="U387" s="48">
        <v>39735.813043981485</v>
      </c>
    </row>
    <row r="388" spans="1:21" x14ac:dyDescent="0.2">
      <c r="A388" s="27" t="s">
        <v>130</v>
      </c>
      <c r="B388" s="28" t="s">
        <v>388</v>
      </c>
      <c r="C388" s="27">
        <v>100.9897</v>
      </c>
      <c r="D388" s="27">
        <v>41.90325</v>
      </c>
      <c r="E388" s="27">
        <v>3.4099999999999998E-3</v>
      </c>
      <c r="F388" s="27">
        <v>8.9800000000000001E-3</v>
      </c>
      <c r="G388" s="27">
        <v>4.0820000000000002E-2</v>
      </c>
      <c r="H388" s="27">
        <v>7.5150300000000003</v>
      </c>
      <c r="I388" s="27">
        <v>6.8349999999999994E-2</v>
      </c>
      <c r="J388" s="27">
        <v>51.162849999999999</v>
      </c>
      <c r="K388" s="27">
        <v>4.018E-2</v>
      </c>
      <c r="L388" s="27">
        <v>0.22842999999999999</v>
      </c>
      <c r="M388" s="27">
        <v>1.1690000000000001E-2</v>
      </c>
      <c r="N388" s="27">
        <v>6.7099999999999998E-3</v>
      </c>
      <c r="P388" s="27">
        <v>100.9897</v>
      </c>
      <c r="Q388" s="27">
        <v>19600</v>
      </c>
      <c r="R388" s="27">
        <v>26572</v>
      </c>
      <c r="S388" s="27">
        <v>-113</v>
      </c>
      <c r="T388" s="27">
        <v>87</v>
      </c>
      <c r="U388" s="48">
        <v>39735.816006944442</v>
      </c>
    </row>
    <row r="389" spans="1:21" x14ac:dyDescent="0.2">
      <c r="A389" s="27" t="s">
        <v>131</v>
      </c>
      <c r="B389" s="28" t="s">
        <v>389</v>
      </c>
      <c r="C389" s="27">
        <v>101.44840000000001</v>
      </c>
      <c r="D389" s="27">
        <v>59.323390000000003</v>
      </c>
      <c r="E389" s="27">
        <v>0.12723000000000001</v>
      </c>
      <c r="F389" s="27">
        <v>0.89361999999999997</v>
      </c>
      <c r="G389" s="27">
        <v>0.84585999999999995</v>
      </c>
      <c r="H389" s="27">
        <v>2.2802199999999999</v>
      </c>
      <c r="I389" s="27">
        <v>0.15831999999999999</v>
      </c>
      <c r="J389" s="27">
        <v>37.425510000000003</v>
      </c>
      <c r="K389" s="27">
        <v>2.0969999999999999E-2</v>
      </c>
      <c r="L389" s="27">
        <v>0.34716000000000002</v>
      </c>
      <c r="M389" s="27">
        <v>2.0820000000000002E-2</v>
      </c>
      <c r="N389" s="27">
        <v>5.3200000000000001E-3</v>
      </c>
      <c r="P389" s="27">
        <v>101.44840000000001</v>
      </c>
      <c r="Q389" s="27">
        <v>19583</v>
      </c>
      <c r="R389" s="27">
        <v>26511</v>
      </c>
      <c r="S389" s="27">
        <v>-112</v>
      </c>
      <c r="T389" s="27">
        <v>88</v>
      </c>
      <c r="U389" s="48">
        <v>39735.819097222222</v>
      </c>
    </row>
    <row r="390" spans="1:21" x14ac:dyDescent="0.2">
      <c r="A390" s="27" t="s">
        <v>133</v>
      </c>
      <c r="B390" s="28" t="s">
        <v>389</v>
      </c>
      <c r="C390" s="27">
        <v>100.96120000000001</v>
      </c>
      <c r="D390" s="27">
        <v>59.105379999999997</v>
      </c>
      <c r="E390" s="27">
        <v>0.11694</v>
      </c>
      <c r="F390" s="27">
        <v>0.85799999999999998</v>
      </c>
      <c r="G390" s="27">
        <v>0.87524999999999997</v>
      </c>
      <c r="H390" s="27">
        <v>2.3271299999999999</v>
      </c>
      <c r="I390" s="27">
        <v>0.14330000000000001</v>
      </c>
      <c r="J390" s="27">
        <v>37.174280000000003</v>
      </c>
      <c r="K390" s="27">
        <v>1.1440000000000001E-2</v>
      </c>
      <c r="L390" s="27">
        <v>0.34195999999999999</v>
      </c>
      <c r="M390" s="27">
        <v>7.5599999999999999E-3</v>
      </c>
      <c r="N390" s="27">
        <v>0</v>
      </c>
      <c r="P390" s="27">
        <v>100.96120000000001</v>
      </c>
      <c r="Q390" s="27">
        <v>19578.3</v>
      </c>
      <c r="R390" s="27">
        <v>26504.799999999999</v>
      </c>
      <c r="S390" s="27">
        <v>-112</v>
      </c>
      <c r="T390" s="27">
        <v>89</v>
      </c>
      <c r="U390" s="48">
        <v>39735.822337962964</v>
      </c>
    </row>
    <row r="391" spans="1:21" x14ac:dyDescent="0.2">
      <c r="A391" s="27" t="s">
        <v>134</v>
      </c>
      <c r="B391" s="28" t="s">
        <v>389</v>
      </c>
      <c r="C391" s="27">
        <v>101.4134</v>
      </c>
      <c r="D391" s="27">
        <v>59.338279999999997</v>
      </c>
      <c r="E391" s="27">
        <v>0.10943</v>
      </c>
      <c r="F391" s="27">
        <v>0.82443</v>
      </c>
      <c r="G391" s="27">
        <v>0.86958999999999997</v>
      </c>
      <c r="H391" s="27">
        <v>2.2741799999999999</v>
      </c>
      <c r="I391" s="27">
        <v>0.14912</v>
      </c>
      <c r="J391" s="27">
        <v>37.47372</v>
      </c>
      <c r="K391" s="27">
        <v>1.9449999999999999E-2</v>
      </c>
      <c r="L391" s="27">
        <v>0.34206999999999999</v>
      </c>
      <c r="M391" s="27">
        <v>9.7300000000000008E-3</v>
      </c>
      <c r="N391" s="27">
        <v>3.3899999999999998E-3</v>
      </c>
      <c r="P391" s="27">
        <v>101.4134</v>
      </c>
      <c r="Q391" s="27">
        <v>19573.5</v>
      </c>
      <c r="R391" s="27">
        <v>26498.5</v>
      </c>
      <c r="S391" s="27">
        <v>-112</v>
      </c>
      <c r="T391" s="27">
        <v>90</v>
      </c>
      <c r="U391" s="48">
        <v>39735.825335648151</v>
      </c>
    </row>
    <row r="392" spans="1:21" x14ac:dyDescent="0.2">
      <c r="A392" s="27" t="s">
        <v>390</v>
      </c>
      <c r="B392" s="28" t="s">
        <v>389</v>
      </c>
      <c r="C392" s="27">
        <v>100.82599999999999</v>
      </c>
      <c r="D392" s="27">
        <v>58.936970000000002</v>
      </c>
      <c r="E392" s="27">
        <v>0.12007</v>
      </c>
      <c r="F392" s="27">
        <v>0.80484999999999995</v>
      </c>
      <c r="G392" s="27">
        <v>0.87860000000000005</v>
      </c>
      <c r="H392" s="27">
        <v>2.2384599999999999</v>
      </c>
      <c r="I392" s="27">
        <v>0.13356999999999999</v>
      </c>
      <c r="J392" s="27">
        <v>37.347880000000004</v>
      </c>
      <c r="K392" s="27">
        <v>1.91E-3</v>
      </c>
      <c r="L392" s="27">
        <v>0.35494999999999999</v>
      </c>
      <c r="M392" s="27">
        <v>4.1700000000000001E-3</v>
      </c>
      <c r="N392" s="27">
        <v>4.5999999999999999E-3</v>
      </c>
      <c r="P392" s="27">
        <v>100.82599999999999</v>
      </c>
      <c r="Q392" s="27">
        <v>19568.8</v>
      </c>
      <c r="R392" s="27">
        <v>26492.3</v>
      </c>
      <c r="S392" s="27">
        <v>-112</v>
      </c>
      <c r="T392" s="27">
        <v>91</v>
      </c>
      <c r="U392" s="48">
        <v>39735.828368055554</v>
      </c>
    </row>
    <row r="393" spans="1:21" x14ac:dyDescent="0.2">
      <c r="A393" s="27" t="s">
        <v>391</v>
      </c>
      <c r="B393" s="28" t="s">
        <v>389</v>
      </c>
      <c r="C393" s="27">
        <v>100.96510000000001</v>
      </c>
      <c r="D393" s="27">
        <v>59.141559999999998</v>
      </c>
      <c r="E393" s="27">
        <v>9.5880000000000007E-2</v>
      </c>
      <c r="F393" s="27">
        <v>0.71770999999999996</v>
      </c>
      <c r="G393" s="27">
        <v>0.86287999999999998</v>
      </c>
      <c r="H393" s="27">
        <v>2.2912499999999998</v>
      </c>
      <c r="I393" s="27">
        <v>0.13627</v>
      </c>
      <c r="J393" s="27">
        <v>37.342460000000003</v>
      </c>
      <c r="K393" s="27">
        <v>0</v>
      </c>
      <c r="L393" s="27">
        <v>0.36453000000000002</v>
      </c>
      <c r="M393" s="27">
        <v>1.013E-2</v>
      </c>
      <c r="N393" s="27">
        <v>2.4199999999999998E-3</v>
      </c>
      <c r="P393" s="27">
        <v>100.96510000000001</v>
      </c>
      <c r="Q393" s="27">
        <v>19564</v>
      </c>
      <c r="R393" s="27">
        <v>26486</v>
      </c>
      <c r="S393" s="27">
        <v>-112</v>
      </c>
      <c r="T393" s="27">
        <v>92</v>
      </c>
      <c r="U393" s="48">
        <v>39735.831365740742</v>
      </c>
    </row>
    <row r="394" spans="1:21" x14ac:dyDescent="0.2">
      <c r="A394" s="27" t="s">
        <v>135</v>
      </c>
      <c r="B394" s="28" t="s">
        <v>392</v>
      </c>
      <c r="C394" s="27">
        <v>106.15779999999999</v>
      </c>
      <c r="D394" s="27">
        <v>45.34798</v>
      </c>
      <c r="E394" s="27">
        <v>0.16764999999999999</v>
      </c>
      <c r="F394" s="27">
        <v>8.8799600000000005</v>
      </c>
      <c r="G394" s="27">
        <v>0.24434</v>
      </c>
      <c r="H394" s="27">
        <v>7.2467300000000003</v>
      </c>
      <c r="I394" s="27">
        <v>0.31924999999999998</v>
      </c>
      <c r="J394" s="27">
        <v>39.561500000000002</v>
      </c>
      <c r="K394" s="27">
        <v>3.8219999999999997E-2</v>
      </c>
      <c r="L394" s="27">
        <v>2.9021699999999999</v>
      </c>
      <c r="M394" s="27">
        <v>1.4369499999999999</v>
      </c>
      <c r="N394" s="27">
        <v>1.3100000000000001E-2</v>
      </c>
      <c r="P394" s="27">
        <v>106.15779999999999</v>
      </c>
      <c r="Q394" s="27">
        <v>19168</v>
      </c>
      <c r="R394" s="27">
        <v>26181</v>
      </c>
      <c r="S394" s="27">
        <v>-113</v>
      </c>
      <c r="T394" s="27">
        <v>93</v>
      </c>
      <c r="U394" s="48">
        <v>39735.834467592591</v>
      </c>
    </row>
    <row r="395" spans="1:21" x14ac:dyDescent="0.2">
      <c r="A395" s="27" t="s">
        <v>137</v>
      </c>
      <c r="B395" s="28" t="s">
        <v>392</v>
      </c>
      <c r="C395" s="27">
        <v>101.669</v>
      </c>
      <c r="D395" s="27">
        <v>56.022239999999996</v>
      </c>
      <c r="E395" s="27">
        <v>0.68454999999999999</v>
      </c>
      <c r="F395" s="27">
        <v>20.899650000000001</v>
      </c>
      <c r="G395" s="27">
        <v>0.31546999999999997</v>
      </c>
      <c r="H395" s="27">
        <v>1.71899</v>
      </c>
      <c r="I395" s="27">
        <v>0.28240999999999999</v>
      </c>
      <c r="J395" s="27">
        <v>5.6605699999999999</v>
      </c>
      <c r="K395" s="27">
        <v>3.1019999999999999E-2</v>
      </c>
      <c r="L395" s="27">
        <v>12.038740000000001</v>
      </c>
      <c r="M395" s="27">
        <v>4.0153499999999998</v>
      </c>
      <c r="N395" s="27">
        <v>0</v>
      </c>
      <c r="P395" s="27">
        <v>101.669</v>
      </c>
      <c r="Q395" s="27">
        <v>19173</v>
      </c>
      <c r="R395" s="27">
        <v>26172.5</v>
      </c>
      <c r="S395" s="27">
        <v>-113</v>
      </c>
      <c r="T395" s="27">
        <v>94</v>
      </c>
      <c r="U395" s="48">
        <v>39735.837708333333</v>
      </c>
    </row>
    <row r="396" spans="1:21" x14ac:dyDescent="0.2">
      <c r="A396" s="27" t="s">
        <v>138</v>
      </c>
      <c r="B396" s="28" t="s">
        <v>392</v>
      </c>
      <c r="C396" s="27">
        <v>101.76179999999999</v>
      </c>
      <c r="D396" s="27">
        <v>55.743099999999998</v>
      </c>
      <c r="E396" s="27">
        <v>0.77856000000000003</v>
      </c>
      <c r="F396" s="27">
        <v>19.735469999999999</v>
      </c>
      <c r="G396" s="27">
        <v>0.35733999999999999</v>
      </c>
      <c r="H396" s="27">
        <v>2.2921800000000001</v>
      </c>
      <c r="I396" s="27">
        <v>0.40072000000000002</v>
      </c>
      <c r="J396" s="27">
        <v>6.3051700000000004</v>
      </c>
      <c r="K396" s="27">
        <v>5.8599999999999999E-2</v>
      </c>
      <c r="L396" s="27">
        <v>12.430730000000001</v>
      </c>
      <c r="M396" s="27">
        <v>3.6599400000000002</v>
      </c>
      <c r="N396" s="27">
        <v>0</v>
      </c>
      <c r="P396" s="27">
        <v>101.76179999999999</v>
      </c>
      <c r="Q396" s="27">
        <v>19178</v>
      </c>
      <c r="R396" s="27">
        <v>26164</v>
      </c>
      <c r="S396" s="27">
        <v>-113</v>
      </c>
      <c r="T396" s="27">
        <v>95</v>
      </c>
      <c r="U396" s="48">
        <v>39735.840729166666</v>
      </c>
    </row>
    <row r="397" spans="1:21" x14ac:dyDescent="0.2">
      <c r="A397" s="27" t="s">
        <v>139</v>
      </c>
      <c r="B397" s="28" t="s">
        <v>392</v>
      </c>
      <c r="C397" s="27">
        <v>101.42319999999999</v>
      </c>
      <c r="D397" s="27">
        <v>55.222340000000003</v>
      </c>
      <c r="E397" s="27">
        <v>0.72336999999999996</v>
      </c>
      <c r="F397" s="27">
        <v>20.49586</v>
      </c>
      <c r="G397" s="27">
        <v>0.30784</v>
      </c>
      <c r="H397" s="27">
        <v>2.1977600000000002</v>
      </c>
      <c r="I397" s="27">
        <v>0.30890000000000001</v>
      </c>
      <c r="J397" s="27">
        <v>5.7722899999999999</v>
      </c>
      <c r="K397" s="27">
        <v>4.197E-2</v>
      </c>
      <c r="L397" s="27">
        <v>12.516909999999999</v>
      </c>
      <c r="M397" s="27">
        <v>3.8216100000000002</v>
      </c>
      <c r="N397" s="27">
        <v>1.435E-2</v>
      </c>
      <c r="P397" s="27">
        <v>101.42319999999999</v>
      </c>
      <c r="Q397" s="27">
        <v>19183</v>
      </c>
      <c r="R397" s="27">
        <v>26155.5</v>
      </c>
      <c r="S397" s="27">
        <v>-113</v>
      </c>
      <c r="T397" s="27">
        <v>96</v>
      </c>
      <c r="U397" s="48">
        <v>39735.843761574077</v>
      </c>
    </row>
    <row r="398" spans="1:21" x14ac:dyDescent="0.2">
      <c r="A398" s="27" t="s">
        <v>393</v>
      </c>
      <c r="B398" s="28" t="s">
        <v>392</v>
      </c>
      <c r="C398" s="27">
        <v>101.1187</v>
      </c>
      <c r="D398" s="27">
        <v>53.807699999999997</v>
      </c>
      <c r="E398" s="27">
        <v>0.68079000000000001</v>
      </c>
      <c r="F398" s="27">
        <v>22.052409999999998</v>
      </c>
      <c r="G398" s="27">
        <v>0.32754</v>
      </c>
      <c r="H398" s="27">
        <v>2.5906099999999999</v>
      </c>
      <c r="I398" s="27">
        <v>0.24931</v>
      </c>
      <c r="J398" s="27">
        <v>5.35405</v>
      </c>
      <c r="K398" s="27">
        <v>9.4500000000000001E-3</v>
      </c>
      <c r="L398" s="27">
        <v>12.07563</v>
      </c>
      <c r="M398" s="27">
        <v>3.9601799999999998</v>
      </c>
      <c r="N398" s="27">
        <v>1.106E-2</v>
      </c>
      <c r="P398" s="27">
        <v>101.1187</v>
      </c>
      <c r="Q398" s="27">
        <v>19188</v>
      </c>
      <c r="R398" s="27">
        <v>26147</v>
      </c>
      <c r="S398" s="27">
        <v>-113</v>
      </c>
      <c r="T398" s="27">
        <v>97</v>
      </c>
      <c r="U398" s="48">
        <v>39735.846770833334</v>
      </c>
    </row>
    <row r="399" spans="1:21" x14ac:dyDescent="0.2">
      <c r="A399" s="27" t="s">
        <v>140</v>
      </c>
      <c r="B399" s="28" t="s">
        <v>394</v>
      </c>
      <c r="C399" s="27">
        <v>100.65519999999999</v>
      </c>
      <c r="D399" s="27">
        <v>42.180019999999999</v>
      </c>
      <c r="E399" s="27">
        <v>0</v>
      </c>
      <c r="F399" s="27">
        <v>0</v>
      </c>
      <c r="G399" s="27">
        <v>6.062E-2</v>
      </c>
      <c r="H399" s="27">
        <v>5.4821499999999999</v>
      </c>
      <c r="I399" s="27">
        <v>0.19983999999999999</v>
      </c>
      <c r="J399" s="27">
        <v>52.49333</v>
      </c>
      <c r="K399" s="27">
        <v>6.4460000000000003E-2</v>
      </c>
      <c r="L399" s="27">
        <v>0.17480999999999999</v>
      </c>
      <c r="M399" s="27">
        <v>0</v>
      </c>
      <c r="N399" s="27">
        <v>0</v>
      </c>
      <c r="P399" s="27">
        <v>100.65519999999999</v>
      </c>
      <c r="Q399" s="27">
        <v>19250</v>
      </c>
      <c r="R399" s="27">
        <v>26168</v>
      </c>
      <c r="S399" s="27">
        <v>-112</v>
      </c>
      <c r="T399" s="27">
        <v>98</v>
      </c>
      <c r="U399" s="48">
        <v>39735.849872685183</v>
      </c>
    </row>
    <row r="400" spans="1:21" x14ac:dyDescent="0.2">
      <c r="A400" s="27" t="s">
        <v>142</v>
      </c>
      <c r="B400" s="28" t="s">
        <v>394</v>
      </c>
      <c r="C400" s="27">
        <v>100.9469</v>
      </c>
      <c r="D400" s="27">
        <v>42.418979999999998</v>
      </c>
      <c r="E400" s="27">
        <v>1.2359999999999999E-2</v>
      </c>
      <c r="F400" s="27">
        <v>0</v>
      </c>
      <c r="G400" s="27">
        <v>4.3560000000000001E-2</v>
      </c>
      <c r="H400" s="27">
        <v>5.4662600000000001</v>
      </c>
      <c r="I400" s="27">
        <v>0.17624999999999999</v>
      </c>
      <c r="J400" s="27">
        <v>52.595730000000003</v>
      </c>
      <c r="K400" s="27">
        <v>3.4720000000000001E-2</v>
      </c>
      <c r="L400" s="27">
        <v>0.19897999999999999</v>
      </c>
      <c r="M400" s="27">
        <v>1.0000000000000001E-5</v>
      </c>
      <c r="N400" s="27">
        <v>0</v>
      </c>
      <c r="P400" s="27">
        <v>100.9469</v>
      </c>
      <c r="Q400" s="27">
        <v>19250</v>
      </c>
      <c r="R400" s="27">
        <v>26154</v>
      </c>
      <c r="S400" s="27">
        <v>-112</v>
      </c>
      <c r="T400" s="27">
        <v>99</v>
      </c>
      <c r="U400" s="48">
        <v>39735.853078703702</v>
      </c>
    </row>
    <row r="401" spans="1:21" x14ac:dyDescent="0.2">
      <c r="A401" s="27" t="s">
        <v>143</v>
      </c>
      <c r="B401" s="28" t="s">
        <v>394</v>
      </c>
      <c r="C401" s="27">
        <v>101.0988</v>
      </c>
      <c r="D401" s="27">
        <v>42.378900000000002</v>
      </c>
      <c r="E401" s="27">
        <v>1.6140000000000002E-2</v>
      </c>
      <c r="F401" s="27">
        <v>0</v>
      </c>
      <c r="G401" s="27">
        <v>5.7860000000000002E-2</v>
      </c>
      <c r="H401" s="27">
        <v>5.8632299999999997</v>
      </c>
      <c r="I401" s="27">
        <v>0.20963999999999999</v>
      </c>
      <c r="J401" s="27">
        <v>52.348320000000001</v>
      </c>
      <c r="K401" s="27">
        <v>1.1440000000000001E-2</v>
      </c>
      <c r="L401" s="27">
        <v>0.18804000000000001</v>
      </c>
      <c r="M401" s="27">
        <v>1.9910000000000001E-2</v>
      </c>
      <c r="N401" s="27">
        <v>5.3E-3</v>
      </c>
      <c r="P401" s="27">
        <v>101.0988</v>
      </c>
      <c r="Q401" s="27">
        <v>19250</v>
      </c>
      <c r="R401" s="27">
        <v>26140</v>
      </c>
      <c r="S401" s="27">
        <v>-112</v>
      </c>
      <c r="T401" s="27">
        <v>100</v>
      </c>
      <c r="U401" s="48">
        <v>39735.856087962966</v>
      </c>
    </row>
    <row r="402" spans="1:21" x14ac:dyDescent="0.2">
      <c r="A402" s="27" t="s">
        <v>144</v>
      </c>
      <c r="B402" s="28" t="s">
        <v>394</v>
      </c>
      <c r="C402" s="27">
        <v>101.03100000000001</v>
      </c>
      <c r="D402" s="27">
        <v>42.11853</v>
      </c>
      <c r="E402" s="27">
        <v>1.3999999999999999E-4</v>
      </c>
      <c r="F402" s="27">
        <v>2.3699999999999999E-2</v>
      </c>
      <c r="G402" s="27">
        <v>7.3840000000000003E-2</v>
      </c>
      <c r="H402" s="27">
        <v>7.1252199999999997</v>
      </c>
      <c r="I402" s="27">
        <v>0.21199999999999999</v>
      </c>
      <c r="J402" s="27">
        <v>51.21857</v>
      </c>
      <c r="K402" s="27">
        <v>6.8930000000000005E-2</v>
      </c>
      <c r="L402" s="27">
        <v>0.18021999999999999</v>
      </c>
      <c r="M402" s="27">
        <v>8.1499999999999993E-3</v>
      </c>
      <c r="N402" s="27">
        <v>1.6800000000000001E-3</v>
      </c>
      <c r="P402" s="27">
        <v>101.03100000000001</v>
      </c>
      <c r="Q402" s="27">
        <v>19250</v>
      </c>
      <c r="R402" s="27">
        <v>26126</v>
      </c>
      <c r="S402" s="27">
        <v>-112</v>
      </c>
      <c r="T402" s="27">
        <v>101</v>
      </c>
      <c r="U402" s="48">
        <v>39735.859074074076</v>
      </c>
    </row>
    <row r="403" spans="1:21" x14ac:dyDescent="0.2">
      <c r="A403" s="27" t="s">
        <v>145</v>
      </c>
      <c r="B403" s="28" t="s">
        <v>395</v>
      </c>
      <c r="C403" s="27">
        <v>100.37869999999999</v>
      </c>
      <c r="D403" s="27">
        <v>42.40737</v>
      </c>
      <c r="E403" s="27">
        <v>6.4200000000000004E-3</v>
      </c>
      <c r="F403" s="27">
        <v>1.515E-2</v>
      </c>
      <c r="G403" s="27">
        <v>9.5200000000000007E-2</v>
      </c>
      <c r="H403" s="27">
        <v>5.5446999999999997</v>
      </c>
      <c r="I403" s="27">
        <v>0.17691999999999999</v>
      </c>
      <c r="J403" s="27">
        <v>52.03942</v>
      </c>
      <c r="K403" s="27">
        <v>4.1799999999999997E-3</v>
      </c>
      <c r="L403" s="27">
        <v>7.4609999999999996E-2</v>
      </c>
      <c r="M403" s="27">
        <v>1.26E-2</v>
      </c>
      <c r="N403" s="27">
        <v>2.16E-3</v>
      </c>
      <c r="P403" s="27">
        <v>100.37869999999999</v>
      </c>
      <c r="Q403" s="27">
        <v>19633</v>
      </c>
      <c r="R403" s="27">
        <v>26060</v>
      </c>
      <c r="S403" s="27">
        <v>-114</v>
      </c>
      <c r="T403" s="27">
        <v>102</v>
      </c>
      <c r="U403" s="48">
        <v>39735.862187500003</v>
      </c>
    </row>
    <row r="404" spans="1:21" x14ac:dyDescent="0.2">
      <c r="A404" s="27" t="s">
        <v>147</v>
      </c>
      <c r="B404" s="28" t="s">
        <v>395</v>
      </c>
      <c r="C404" s="27">
        <v>101.04300000000001</v>
      </c>
      <c r="D404" s="27">
        <v>42.377960000000002</v>
      </c>
      <c r="E404" s="27">
        <v>1.9519999999999999E-2</v>
      </c>
      <c r="F404" s="27">
        <v>2.2290000000000001E-2</v>
      </c>
      <c r="G404" s="27">
        <v>0.12992000000000001</v>
      </c>
      <c r="H404" s="27">
        <v>5.43283</v>
      </c>
      <c r="I404" s="27">
        <v>0.20954</v>
      </c>
      <c r="J404" s="27">
        <v>52.689990000000002</v>
      </c>
      <c r="K404" s="27">
        <v>2.205E-2</v>
      </c>
      <c r="L404" s="27">
        <v>0.10193000000000001</v>
      </c>
      <c r="M404" s="27">
        <v>2.4479999999999998E-2</v>
      </c>
      <c r="N404" s="27">
        <v>1.2500000000000001E-2</v>
      </c>
      <c r="P404" s="27">
        <v>101.04300000000001</v>
      </c>
      <c r="Q404" s="27">
        <v>19621.5</v>
      </c>
      <c r="R404" s="27">
        <v>26036.5</v>
      </c>
      <c r="S404" s="27">
        <v>-114</v>
      </c>
      <c r="T404" s="27">
        <v>103</v>
      </c>
      <c r="U404" s="48">
        <v>39735.865416666667</v>
      </c>
    </row>
    <row r="405" spans="1:21" x14ac:dyDescent="0.2">
      <c r="A405" s="27" t="s">
        <v>148</v>
      </c>
      <c r="B405" s="28" t="s">
        <v>395</v>
      </c>
      <c r="C405" s="27">
        <v>100.827</v>
      </c>
      <c r="D405" s="27">
        <v>42.090359999999997</v>
      </c>
      <c r="E405" s="27">
        <v>0</v>
      </c>
      <c r="F405" s="27">
        <v>1.8E-3</v>
      </c>
      <c r="G405" s="27">
        <v>5.289E-2</v>
      </c>
      <c r="H405" s="27">
        <v>6.2994700000000003</v>
      </c>
      <c r="I405" s="27">
        <v>0.21012</v>
      </c>
      <c r="J405" s="27">
        <v>51.997799999999998</v>
      </c>
      <c r="K405" s="27">
        <v>1.5570000000000001E-2</v>
      </c>
      <c r="L405" s="27">
        <v>0.15160999999999999</v>
      </c>
      <c r="M405" s="27">
        <v>7.4099999999999999E-3</v>
      </c>
      <c r="N405" s="27">
        <v>0</v>
      </c>
      <c r="P405" s="27">
        <v>100.827</v>
      </c>
      <c r="Q405" s="27">
        <v>19610</v>
      </c>
      <c r="R405" s="27">
        <v>26013</v>
      </c>
      <c r="S405" s="27">
        <v>-114</v>
      </c>
      <c r="T405" s="27">
        <v>104</v>
      </c>
      <c r="U405" s="48">
        <v>39735.868425925924</v>
      </c>
    </row>
    <row r="406" spans="1:21" x14ac:dyDescent="0.2">
      <c r="A406" s="27" t="s">
        <v>150</v>
      </c>
      <c r="B406" s="28" t="s">
        <v>396</v>
      </c>
      <c r="C406" s="27">
        <v>100.7315</v>
      </c>
      <c r="D406" s="27">
        <v>59.005499999999998</v>
      </c>
      <c r="E406" s="27">
        <v>0.20441999999999999</v>
      </c>
      <c r="F406" s="27">
        <v>1.33124</v>
      </c>
      <c r="G406" s="27">
        <v>1.00827</v>
      </c>
      <c r="H406" s="27">
        <v>2.3346300000000002</v>
      </c>
      <c r="I406" s="27">
        <v>0.14939</v>
      </c>
      <c r="J406" s="27">
        <v>36.317689999999999</v>
      </c>
      <c r="K406" s="27">
        <v>6.4999999999999997E-3</v>
      </c>
      <c r="L406" s="27">
        <v>0.36881000000000003</v>
      </c>
      <c r="M406" s="27">
        <v>5.0200000000000002E-3</v>
      </c>
      <c r="N406" s="27">
        <v>0</v>
      </c>
      <c r="P406" s="27">
        <v>100.7315</v>
      </c>
      <c r="Q406" s="27">
        <v>19648</v>
      </c>
      <c r="R406" s="27">
        <v>26006</v>
      </c>
      <c r="S406" s="27">
        <v>-113</v>
      </c>
      <c r="T406" s="27">
        <v>105</v>
      </c>
      <c r="U406" s="48">
        <v>39735.871516203704</v>
      </c>
    </row>
    <row r="407" spans="1:21" x14ac:dyDescent="0.2">
      <c r="A407" s="27" t="s">
        <v>152</v>
      </c>
      <c r="B407" s="28" t="s">
        <v>396</v>
      </c>
      <c r="C407" s="27">
        <v>99.47954</v>
      </c>
      <c r="D407" s="27">
        <v>57.374160000000003</v>
      </c>
      <c r="E407" s="27">
        <v>0.17052999999999999</v>
      </c>
      <c r="F407" s="27">
        <v>2.34307</v>
      </c>
      <c r="G407" s="27">
        <v>0.97296000000000005</v>
      </c>
      <c r="H407" s="27">
        <v>2.5064000000000002</v>
      </c>
      <c r="I407" s="27">
        <v>0.18015</v>
      </c>
      <c r="J407" s="27">
        <v>35.310809999999996</v>
      </c>
      <c r="K407" s="27">
        <v>8.4100000000000008E-3</v>
      </c>
      <c r="L407" s="27">
        <v>0.55515999999999999</v>
      </c>
      <c r="M407" s="27">
        <v>5.7880000000000001E-2</v>
      </c>
      <c r="N407" s="27">
        <v>0</v>
      </c>
      <c r="P407" s="27">
        <v>99.47954</v>
      </c>
      <c r="Q407" s="27">
        <v>19648.8</v>
      </c>
      <c r="R407" s="27">
        <v>25994.3</v>
      </c>
      <c r="S407" s="27">
        <v>-113</v>
      </c>
      <c r="T407" s="27">
        <v>106</v>
      </c>
      <c r="U407" s="48">
        <v>39735.874745370369</v>
      </c>
    </row>
    <row r="408" spans="1:21" x14ac:dyDescent="0.2">
      <c r="A408" s="27" t="s">
        <v>153</v>
      </c>
      <c r="B408" s="28" t="s">
        <v>396</v>
      </c>
      <c r="C408" s="27">
        <v>100.50490000000001</v>
      </c>
      <c r="D408" s="27">
        <v>58.527340000000002</v>
      </c>
      <c r="E408" s="27">
        <v>0.18232000000000001</v>
      </c>
      <c r="F408" s="27">
        <v>1.2746299999999999</v>
      </c>
      <c r="G408" s="27">
        <v>1.0048600000000001</v>
      </c>
      <c r="H408" s="27">
        <v>2.2304599999999999</v>
      </c>
      <c r="I408" s="27">
        <v>0.15931000000000001</v>
      </c>
      <c r="J408" s="27">
        <v>36.733530000000002</v>
      </c>
      <c r="K408" s="27">
        <v>0</v>
      </c>
      <c r="L408" s="27">
        <v>0.38941999999999999</v>
      </c>
      <c r="M408" s="27">
        <v>3.0400000000000002E-3</v>
      </c>
      <c r="N408" s="27">
        <v>0</v>
      </c>
      <c r="P408" s="27">
        <v>100.50490000000001</v>
      </c>
      <c r="Q408" s="27">
        <v>19649.5</v>
      </c>
      <c r="R408" s="27">
        <v>25982.5</v>
      </c>
      <c r="S408" s="27">
        <v>-113</v>
      </c>
      <c r="T408" s="27">
        <v>107</v>
      </c>
      <c r="U408" s="48">
        <v>39735.877754629626</v>
      </c>
    </row>
    <row r="409" spans="1:21" x14ac:dyDescent="0.2">
      <c r="A409" s="27" t="s">
        <v>397</v>
      </c>
      <c r="B409" s="28" t="s">
        <v>396</v>
      </c>
      <c r="C409" s="27">
        <v>100.85599999999999</v>
      </c>
      <c r="D409" s="27">
        <v>58.679780000000001</v>
      </c>
      <c r="E409" s="27">
        <v>0.17917</v>
      </c>
      <c r="F409" s="27">
        <v>1.25383</v>
      </c>
      <c r="G409" s="27">
        <v>1.0206500000000001</v>
      </c>
      <c r="H409" s="27">
        <v>2.2000299999999999</v>
      </c>
      <c r="I409" s="27">
        <v>0.15125</v>
      </c>
      <c r="J409" s="27">
        <v>36.922910000000002</v>
      </c>
      <c r="K409" s="27">
        <v>2.792E-2</v>
      </c>
      <c r="L409" s="27">
        <v>0.41826000000000002</v>
      </c>
      <c r="M409" s="27">
        <v>2.2200000000000002E-3</v>
      </c>
      <c r="N409" s="27">
        <v>0</v>
      </c>
      <c r="P409" s="27">
        <v>100.85599999999999</v>
      </c>
      <c r="Q409" s="27">
        <v>19650.3</v>
      </c>
      <c r="R409" s="27">
        <v>25970.799999999999</v>
      </c>
      <c r="S409" s="27">
        <v>-113</v>
      </c>
      <c r="T409" s="27">
        <v>108</v>
      </c>
      <c r="U409" s="48">
        <v>39735.88076388889</v>
      </c>
    </row>
    <row r="410" spans="1:21" x14ac:dyDescent="0.2">
      <c r="A410" s="27" t="s">
        <v>398</v>
      </c>
      <c r="B410" s="28" t="s">
        <v>396</v>
      </c>
      <c r="C410" s="27">
        <v>100.9045</v>
      </c>
      <c r="D410" s="27">
        <v>58.864890000000003</v>
      </c>
      <c r="E410" s="27">
        <v>0.17807999999999999</v>
      </c>
      <c r="F410" s="27">
        <v>1.25474</v>
      </c>
      <c r="G410" s="27">
        <v>1.0183500000000001</v>
      </c>
      <c r="H410" s="27">
        <v>2.2219799999999998</v>
      </c>
      <c r="I410" s="27">
        <v>0.17448</v>
      </c>
      <c r="J410" s="27">
        <v>36.796259999999997</v>
      </c>
      <c r="K410" s="27">
        <v>0</v>
      </c>
      <c r="L410" s="27">
        <v>0.38462000000000002</v>
      </c>
      <c r="M410" s="27">
        <v>9.6100000000000005E-3</v>
      </c>
      <c r="N410" s="27">
        <v>1.4599999999999999E-3</v>
      </c>
      <c r="P410" s="27">
        <v>100.9045</v>
      </c>
      <c r="Q410" s="27">
        <v>19651</v>
      </c>
      <c r="R410" s="27">
        <v>25959</v>
      </c>
      <c r="S410" s="27">
        <v>-113</v>
      </c>
      <c r="T410" s="27">
        <v>109</v>
      </c>
      <c r="U410" s="48">
        <v>39735.883773148147</v>
      </c>
    </row>
    <row r="411" spans="1:21" x14ac:dyDescent="0.2">
      <c r="B411" s="28"/>
      <c r="T411" s="27"/>
      <c r="U411" s="28"/>
    </row>
    <row r="412" spans="1:21" s="85" customFormat="1" x14ac:dyDescent="0.2">
      <c r="A412" s="36" t="s">
        <v>413</v>
      </c>
      <c r="B412" s="96" t="s">
        <v>545</v>
      </c>
      <c r="C412" s="96" t="s">
        <v>12</v>
      </c>
      <c r="D412" s="96" t="s">
        <v>4</v>
      </c>
      <c r="E412" s="96" t="s">
        <v>7</v>
      </c>
      <c r="F412" s="96" t="s">
        <v>3</v>
      </c>
      <c r="G412" s="96" t="s">
        <v>8</v>
      </c>
      <c r="H412" s="96" t="s">
        <v>10</v>
      </c>
      <c r="I412" s="96" t="s">
        <v>9</v>
      </c>
      <c r="J412" s="96" t="s">
        <v>2</v>
      </c>
      <c r="K412" s="96" t="s">
        <v>11</v>
      </c>
      <c r="L412" s="96" t="s">
        <v>6</v>
      </c>
      <c r="M412" s="96" t="s">
        <v>1</v>
      </c>
      <c r="O412" s="96" t="s">
        <v>485</v>
      </c>
      <c r="P412" s="46" t="s">
        <v>12</v>
      </c>
      <c r="Q412" s="96" t="s">
        <v>13</v>
      </c>
      <c r="R412" s="96" t="s">
        <v>14</v>
      </c>
      <c r="S412" s="96" t="s">
        <v>15</v>
      </c>
      <c r="T412" s="96" t="s">
        <v>21</v>
      </c>
      <c r="U412" s="97" t="s">
        <v>22</v>
      </c>
    </row>
    <row r="413" spans="1:21" s="12" customFormat="1" x14ac:dyDescent="0.2">
      <c r="A413" s="79" t="s">
        <v>23</v>
      </c>
      <c r="B413" s="80" t="s">
        <v>486</v>
      </c>
      <c r="C413" s="79">
        <v>101.1948</v>
      </c>
      <c r="D413" s="79">
        <v>51.071190000000001</v>
      </c>
      <c r="E413" s="79">
        <v>2.34775</v>
      </c>
      <c r="F413" s="79">
        <v>12.66136</v>
      </c>
      <c r="G413" s="79">
        <v>1.14486</v>
      </c>
      <c r="H413" s="79">
        <v>0.48543999999999998</v>
      </c>
      <c r="I413" s="79">
        <v>8.2600000000000007E-2</v>
      </c>
      <c r="J413" s="79">
        <v>32.888089999999998</v>
      </c>
      <c r="K413" s="79">
        <v>3.857E-2</v>
      </c>
      <c r="L413" s="79">
        <v>0.45504</v>
      </c>
      <c r="M413" s="79">
        <v>9.7400000000000004E-3</v>
      </c>
      <c r="O413" s="79">
        <v>1.013E-2</v>
      </c>
      <c r="P413" s="79">
        <v>101.1948</v>
      </c>
      <c r="Q413" s="79">
        <v>-8361</v>
      </c>
      <c r="R413" s="79">
        <v>-119</v>
      </c>
      <c r="S413" s="79">
        <v>277</v>
      </c>
      <c r="T413" s="79">
        <v>1</v>
      </c>
      <c r="U413" s="80" t="s">
        <v>487</v>
      </c>
    </row>
    <row r="414" spans="1:21" s="12" customFormat="1" x14ac:dyDescent="0.2">
      <c r="A414" s="79" t="s">
        <v>30</v>
      </c>
      <c r="B414" s="80" t="s">
        <v>488</v>
      </c>
      <c r="C414" s="79">
        <v>98.863829999999993</v>
      </c>
      <c r="D414" s="79">
        <v>48.601520000000001</v>
      </c>
      <c r="E414" s="79">
        <v>2.3146300000000002</v>
      </c>
      <c r="F414" s="79">
        <v>9.4087099999999992</v>
      </c>
      <c r="G414" s="79">
        <v>1.1458699999999999</v>
      </c>
      <c r="H414" s="79">
        <v>3.7751199999999998</v>
      </c>
      <c r="I414" s="79">
        <v>0.12981999999999999</v>
      </c>
      <c r="J414" s="79">
        <v>30.919</v>
      </c>
      <c r="K414" s="79">
        <v>3.771E-2</v>
      </c>
      <c r="L414" s="79">
        <v>1.9672099999999999</v>
      </c>
      <c r="M414" s="79">
        <v>0.56425999999999998</v>
      </c>
      <c r="O414" s="79">
        <v>0</v>
      </c>
      <c r="P414" s="79">
        <v>98.863829999999993</v>
      </c>
      <c r="Q414" s="79">
        <v>-8465</v>
      </c>
      <c r="R414" s="79">
        <v>-26</v>
      </c>
      <c r="S414" s="79">
        <v>277</v>
      </c>
      <c r="T414" s="79">
        <v>2</v>
      </c>
      <c r="U414" s="80" t="s">
        <v>489</v>
      </c>
    </row>
    <row r="415" spans="1:21" s="12" customFormat="1" x14ac:dyDescent="0.2">
      <c r="A415" s="79" t="s">
        <v>36</v>
      </c>
      <c r="B415" s="80" t="s">
        <v>490</v>
      </c>
      <c r="C415" s="79">
        <v>100.7067</v>
      </c>
      <c r="D415" s="79">
        <v>51.296900000000001</v>
      </c>
      <c r="E415" s="79">
        <v>2.1789299999999998</v>
      </c>
      <c r="F415" s="79">
        <v>11.583019999999999</v>
      </c>
      <c r="G415" s="79">
        <v>0.96094000000000002</v>
      </c>
      <c r="H415" s="79">
        <v>0.47782999999999998</v>
      </c>
      <c r="I415" s="79">
        <v>6.0319999999999999E-2</v>
      </c>
      <c r="J415" s="79">
        <v>33.472259999999999</v>
      </c>
      <c r="K415" s="79">
        <v>3.2840000000000001E-2</v>
      </c>
      <c r="L415" s="79">
        <v>0.63643000000000005</v>
      </c>
      <c r="M415" s="79">
        <v>0</v>
      </c>
      <c r="O415" s="79">
        <v>7.2300000000000003E-3</v>
      </c>
      <c r="P415" s="79">
        <v>100.7067</v>
      </c>
      <c r="Q415" s="79">
        <v>-8160</v>
      </c>
      <c r="R415" s="79">
        <v>235</v>
      </c>
      <c r="S415" s="79">
        <v>277</v>
      </c>
      <c r="T415" s="79">
        <v>3</v>
      </c>
      <c r="U415" s="80" t="s">
        <v>491</v>
      </c>
    </row>
    <row r="416" spans="1:21" s="12" customFormat="1" x14ac:dyDescent="0.2">
      <c r="A416" s="79" t="s">
        <v>39</v>
      </c>
      <c r="B416" s="80" t="s">
        <v>492</v>
      </c>
      <c r="C416" s="79">
        <v>100.7685</v>
      </c>
      <c r="D416" s="79">
        <v>42.752290000000002</v>
      </c>
      <c r="E416" s="79">
        <v>0.16194</v>
      </c>
      <c r="F416" s="79">
        <v>7.5999999999999998E-2</v>
      </c>
      <c r="G416" s="79">
        <v>0.13163</v>
      </c>
      <c r="H416" s="79">
        <v>1.2627600000000001</v>
      </c>
      <c r="I416" s="79">
        <v>6.157E-2</v>
      </c>
      <c r="J416" s="79">
        <v>56.144629999999999</v>
      </c>
      <c r="K416" s="79">
        <v>8.1999999999999998E-4</v>
      </c>
      <c r="L416" s="79">
        <v>0.16682</v>
      </c>
      <c r="M416" s="79">
        <v>1.004E-2</v>
      </c>
      <c r="O416" s="79">
        <v>0</v>
      </c>
      <c r="P416" s="79">
        <v>100.7685</v>
      </c>
      <c r="Q416" s="79">
        <v>-8244</v>
      </c>
      <c r="R416" s="79">
        <v>-3</v>
      </c>
      <c r="S416" s="79">
        <v>277</v>
      </c>
      <c r="T416" s="79">
        <v>4</v>
      </c>
      <c r="U416" s="80" t="s">
        <v>493</v>
      </c>
    </row>
    <row r="417" spans="1:21" s="12" customFormat="1" x14ac:dyDescent="0.2">
      <c r="A417" s="79" t="s">
        <v>43</v>
      </c>
      <c r="B417" s="80" t="s">
        <v>494</v>
      </c>
      <c r="C417" s="79">
        <v>100.7851</v>
      </c>
      <c r="D417" s="79">
        <v>42.907730000000001</v>
      </c>
      <c r="E417" s="79">
        <v>9.332E-2</v>
      </c>
      <c r="F417" s="79">
        <v>2.4140000000000002E-2</v>
      </c>
      <c r="G417" s="79">
        <v>5.1810000000000002E-2</v>
      </c>
      <c r="H417" s="79">
        <v>1.6941200000000001</v>
      </c>
      <c r="I417" s="79">
        <v>0.11176</v>
      </c>
      <c r="J417" s="79">
        <v>55.707650000000001</v>
      </c>
      <c r="K417" s="79">
        <v>1.508E-2</v>
      </c>
      <c r="L417" s="79">
        <v>0.15684999999999999</v>
      </c>
      <c r="M417" s="79">
        <v>5.2500000000000003E-3</v>
      </c>
      <c r="O417" s="79">
        <v>1.7350000000000001E-2</v>
      </c>
      <c r="P417" s="79">
        <v>100.7851</v>
      </c>
      <c r="Q417" s="79">
        <v>-8290</v>
      </c>
      <c r="R417" s="79">
        <v>22</v>
      </c>
      <c r="S417" s="79">
        <v>277</v>
      </c>
      <c r="T417" s="79">
        <v>5</v>
      </c>
      <c r="U417" s="80" t="s">
        <v>495</v>
      </c>
    </row>
    <row r="418" spans="1:21" s="12" customFormat="1" x14ac:dyDescent="0.2">
      <c r="A418" s="79" t="s">
        <v>48</v>
      </c>
      <c r="B418" s="80" t="s">
        <v>496</v>
      </c>
      <c r="C418" s="79">
        <v>100.9598</v>
      </c>
      <c r="D418" s="79">
        <v>42.722940000000001</v>
      </c>
      <c r="E418" s="79">
        <v>0.13852999999999999</v>
      </c>
      <c r="F418" s="79">
        <v>7.1059999999999998E-2</v>
      </c>
      <c r="G418" s="79">
        <v>0.10604</v>
      </c>
      <c r="H418" s="79">
        <v>1.8085599999999999</v>
      </c>
      <c r="I418" s="79">
        <v>0.11395</v>
      </c>
      <c r="J418" s="79">
        <v>55.873150000000003</v>
      </c>
      <c r="K418" s="79">
        <v>0</v>
      </c>
      <c r="L418" s="79">
        <v>0.12559999999999999</v>
      </c>
      <c r="M418" s="79">
        <v>0</v>
      </c>
      <c r="O418" s="79">
        <v>0</v>
      </c>
      <c r="P418" s="79">
        <v>100.9598</v>
      </c>
      <c r="Q418" s="79">
        <v>-8461</v>
      </c>
      <c r="R418" s="79">
        <v>152</v>
      </c>
      <c r="S418" s="79">
        <v>277</v>
      </c>
      <c r="T418" s="79">
        <v>6</v>
      </c>
      <c r="U418" s="80" t="s">
        <v>497</v>
      </c>
    </row>
    <row r="419" spans="1:21" s="12" customFormat="1" x14ac:dyDescent="0.2">
      <c r="A419" s="79" t="s">
        <v>53</v>
      </c>
      <c r="B419" s="80" t="s">
        <v>498</v>
      </c>
      <c r="C419" s="79">
        <v>100.312</v>
      </c>
      <c r="D419" s="79">
        <v>43.342869999999998</v>
      </c>
      <c r="E419" s="79">
        <v>8.8900000000000003E-3</v>
      </c>
      <c r="F419" s="79">
        <v>36.51746</v>
      </c>
      <c r="G419" s="79">
        <v>4.018E-2</v>
      </c>
      <c r="H419" s="79">
        <v>0.18679999999999999</v>
      </c>
      <c r="I419" s="79">
        <v>1.2699999999999999E-2</v>
      </c>
      <c r="J419" s="79">
        <v>0.20637</v>
      </c>
      <c r="K419" s="79">
        <v>0</v>
      </c>
      <c r="L419" s="79">
        <v>19.76925</v>
      </c>
      <c r="M419" s="79">
        <v>0.22406000000000001</v>
      </c>
      <c r="O419" s="79">
        <v>3.4499999999999999E-3</v>
      </c>
      <c r="P419" s="79">
        <v>100.312</v>
      </c>
      <c r="Q419" s="79">
        <v>-8413</v>
      </c>
      <c r="R419" s="79">
        <v>95</v>
      </c>
      <c r="S419" s="79">
        <v>277</v>
      </c>
      <c r="T419" s="79">
        <v>7</v>
      </c>
      <c r="U419" s="80" t="s">
        <v>499</v>
      </c>
    </row>
    <row r="420" spans="1:21" s="12" customFormat="1" x14ac:dyDescent="0.2">
      <c r="A420" s="79" t="s">
        <v>59</v>
      </c>
      <c r="B420" s="80" t="s">
        <v>500</v>
      </c>
      <c r="C420" s="79">
        <v>99.770910000000001</v>
      </c>
      <c r="D420" s="79">
        <v>43.80545</v>
      </c>
      <c r="E420" s="79">
        <v>4.2840000000000003E-2</v>
      </c>
      <c r="F420" s="79">
        <v>34.758719999999997</v>
      </c>
      <c r="G420" s="79">
        <v>1.9429999999999999E-2</v>
      </c>
      <c r="H420" s="79">
        <v>0.56142000000000003</v>
      </c>
      <c r="I420" s="79">
        <v>1.455E-2</v>
      </c>
      <c r="J420" s="79">
        <v>2.0498599999999998</v>
      </c>
      <c r="K420" s="79">
        <v>0</v>
      </c>
      <c r="L420" s="79">
        <v>18.021979999999999</v>
      </c>
      <c r="M420" s="79">
        <v>0.48692999999999997</v>
      </c>
      <c r="O420" s="79">
        <v>9.7400000000000004E-3</v>
      </c>
      <c r="P420" s="79">
        <v>99.770910000000001</v>
      </c>
      <c r="Q420" s="79">
        <v>-8350</v>
      </c>
      <c r="R420" s="79">
        <v>138</v>
      </c>
      <c r="S420" s="79">
        <v>276</v>
      </c>
      <c r="T420" s="79">
        <v>8</v>
      </c>
      <c r="U420" s="80" t="s">
        <v>501</v>
      </c>
    </row>
    <row r="421" spans="1:21" s="12" customFormat="1" x14ac:dyDescent="0.2">
      <c r="A421" s="79" t="s">
        <v>65</v>
      </c>
      <c r="B421" s="80" t="s">
        <v>502</v>
      </c>
      <c r="C421" s="79">
        <v>99.654380000000003</v>
      </c>
      <c r="D421" s="79">
        <v>44.541670000000003</v>
      </c>
      <c r="E421" s="79">
        <v>1.4120000000000001E-2</v>
      </c>
      <c r="F421" s="79">
        <v>35.61365</v>
      </c>
      <c r="G421" s="79">
        <v>3.5580000000000001E-2</v>
      </c>
      <c r="H421" s="79">
        <v>0.23977999999999999</v>
      </c>
      <c r="I421" s="79">
        <v>0</v>
      </c>
      <c r="J421" s="79">
        <v>0.23998</v>
      </c>
      <c r="K421" s="79">
        <v>3.517E-2</v>
      </c>
      <c r="L421" s="79">
        <v>18.083590000000001</v>
      </c>
      <c r="M421" s="79">
        <v>0.85085</v>
      </c>
      <c r="O421" s="79">
        <v>0</v>
      </c>
      <c r="P421" s="79">
        <v>99.654380000000003</v>
      </c>
      <c r="Q421" s="79">
        <v>-8242</v>
      </c>
      <c r="R421" s="79">
        <v>255</v>
      </c>
      <c r="S421" s="79">
        <v>276</v>
      </c>
      <c r="T421" s="79">
        <v>9</v>
      </c>
      <c r="U421" s="80" t="s">
        <v>503</v>
      </c>
    </row>
    <row r="422" spans="1:21" s="12" customFormat="1" x14ac:dyDescent="0.2">
      <c r="A422" s="79" t="s">
        <v>73</v>
      </c>
      <c r="B422" s="80" t="s">
        <v>504</v>
      </c>
      <c r="C422" s="79">
        <v>99.803709999999995</v>
      </c>
      <c r="D422" s="79">
        <v>44.089770000000001</v>
      </c>
      <c r="E422" s="79">
        <v>3.7299999999999998E-3</v>
      </c>
      <c r="F422" s="79">
        <v>35.804450000000003</v>
      </c>
      <c r="G422" s="79">
        <v>0</v>
      </c>
      <c r="H422" s="79">
        <v>7.6289999999999997E-2</v>
      </c>
      <c r="I422" s="79">
        <v>0</v>
      </c>
      <c r="J422" s="79">
        <v>0.37567</v>
      </c>
      <c r="K422" s="79">
        <v>3.3459999999999997E-2</v>
      </c>
      <c r="L422" s="79">
        <v>18.882200000000001</v>
      </c>
      <c r="M422" s="79">
        <v>0.53039999999999998</v>
      </c>
      <c r="O422" s="79">
        <v>7.7400000000000004E-3</v>
      </c>
      <c r="P422" s="79">
        <v>99.803709999999995</v>
      </c>
      <c r="Q422" s="79">
        <v>-8387</v>
      </c>
      <c r="R422" s="79">
        <v>28</v>
      </c>
      <c r="S422" s="79">
        <v>276</v>
      </c>
      <c r="T422" s="79">
        <v>10</v>
      </c>
      <c r="U422" s="80" t="s">
        <v>505</v>
      </c>
    </row>
    <row r="423" spans="1:21" s="12" customFormat="1" x14ac:dyDescent="0.2">
      <c r="A423" s="79" t="s">
        <v>81</v>
      </c>
      <c r="B423" s="80" t="s">
        <v>506</v>
      </c>
      <c r="C423" s="79">
        <v>0</v>
      </c>
      <c r="D423" s="79">
        <v>0</v>
      </c>
      <c r="E423" s="79">
        <v>0</v>
      </c>
      <c r="F423" s="79">
        <v>0</v>
      </c>
      <c r="G423" s="79">
        <v>0</v>
      </c>
      <c r="H423" s="79">
        <v>0</v>
      </c>
      <c r="I423" s="79">
        <v>0</v>
      </c>
      <c r="J423" s="79">
        <v>0</v>
      </c>
      <c r="K423" s="79">
        <v>0</v>
      </c>
      <c r="L423" s="79">
        <v>0</v>
      </c>
      <c r="M423" s="79">
        <v>0</v>
      </c>
      <c r="O423" s="79">
        <v>0</v>
      </c>
      <c r="P423" s="79">
        <v>0</v>
      </c>
      <c r="Q423" s="79">
        <v>-8546</v>
      </c>
      <c r="R423" s="79">
        <v>8</v>
      </c>
      <c r="S423" s="79">
        <v>276</v>
      </c>
      <c r="T423" s="79">
        <v>11</v>
      </c>
      <c r="U423" s="80" t="s">
        <v>507</v>
      </c>
    </row>
    <row r="424" spans="1:21" s="12" customFormat="1" x14ac:dyDescent="0.2">
      <c r="A424" s="79" t="s">
        <v>87</v>
      </c>
      <c r="B424" s="80" t="s">
        <v>508</v>
      </c>
      <c r="C424" s="79">
        <v>100.4913</v>
      </c>
      <c r="D424" s="79">
        <v>0.34092</v>
      </c>
      <c r="E424" s="79">
        <v>0.18043000000000001</v>
      </c>
      <c r="F424" s="79">
        <v>71.444710000000001</v>
      </c>
      <c r="G424" s="79">
        <v>0.82108999999999999</v>
      </c>
      <c r="H424" s="79">
        <v>1.7186600000000001</v>
      </c>
      <c r="I424" s="79">
        <v>2.9350000000000001E-2</v>
      </c>
      <c r="J424" s="79">
        <v>25.815809999999999</v>
      </c>
      <c r="K424" s="79">
        <v>0</v>
      </c>
      <c r="L424" s="79">
        <v>0.13225000000000001</v>
      </c>
      <c r="M424" s="79">
        <v>8.0599999999999995E-3</v>
      </c>
      <c r="O424" s="79">
        <v>0</v>
      </c>
      <c r="P424" s="79">
        <v>100.4913</v>
      </c>
      <c r="Q424" s="79">
        <v>-8437</v>
      </c>
      <c r="R424" s="79">
        <v>76</v>
      </c>
      <c r="S424" s="79">
        <v>276</v>
      </c>
      <c r="T424" s="79">
        <v>12</v>
      </c>
      <c r="U424" s="80" t="s">
        <v>509</v>
      </c>
    </row>
    <row r="425" spans="1:21" s="12" customFormat="1" x14ac:dyDescent="0.2">
      <c r="A425" s="79" t="s">
        <v>92</v>
      </c>
      <c r="B425" s="80" t="s">
        <v>510</v>
      </c>
      <c r="C425" s="79">
        <v>100.724</v>
      </c>
      <c r="D425" s="79">
        <v>51.459209999999999</v>
      </c>
      <c r="E425" s="79">
        <v>2.3783099999999999</v>
      </c>
      <c r="F425" s="79">
        <v>11.10862</v>
      </c>
      <c r="G425" s="79">
        <v>1.2387999999999999</v>
      </c>
      <c r="H425" s="79">
        <v>0.50261</v>
      </c>
      <c r="I425" s="79">
        <v>6.0139999999999999E-2</v>
      </c>
      <c r="J425" s="79">
        <v>33.330469999999998</v>
      </c>
      <c r="K425" s="79">
        <v>0</v>
      </c>
      <c r="L425" s="79">
        <v>0.64144999999999996</v>
      </c>
      <c r="M425" s="79">
        <v>4.4000000000000003E-3</v>
      </c>
      <c r="O425" s="79">
        <v>0</v>
      </c>
      <c r="P425" s="79">
        <v>100.724</v>
      </c>
      <c r="Q425" s="79">
        <v>-8469</v>
      </c>
      <c r="R425" s="79">
        <v>-402</v>
      </c>
      <c r="S425" s="79">
        <v>276</v>
      </c>
      <c r="T425" s="79">
        <v>13</v>
      </c>
      <c r="U425" s="80" t="s">
        <v>511</v>
      </c>
    </row>
    <row r="426" spans="1:21" s="12" customFormat="1" x14ac:dyDescent="0.2">
      <c r="A426" s="79" t="s">
        <v>97</v>
      </c>
      <c r="B426" s="80" t="s">
        <v>512</v>
      </c>
      <c r="C426" s="79">
        <v>101.2953</v>
      </c>
      <c r="D426" s="79">
        <v>0.38163000000000002</v>
      </c>
      <c r="E426" s="79">
        <v>0.44423000000000001</v>
      </c>
      <c r="F426" s="79">
        <v>69.022900000000007</v>
      </c>
      <c r="G426" s="79">
        <v>2.03722</v>
      </c>
      <c r="H426" s="79">
        <v>5.0870499999999996</v>
      </c>
      <c r="I426" s="79">
        <v>9.5670000000000005E-2</v>
      </c>
      <c r="J426" s="79">
        <v>24.161239999999999</v>
      </c>
      <c r="K426" s="79">
        <v>0</v>
      </c>
      <c r="L426" s="79">
        <v>5.2900000000000003E-2</v>
      </c>
      <c r="M426" s="79">
        <v>1.2529999999999999E-2</v>
      </c>
      <c r="O426" s="79">
        <v>0</v>
      </c>
      <c r="P426" s="79">
        <v>101.2953</v>
      </c>
      <c r="Q426" s="79">
        <v>-8450</v>
      </c>
      <c r="R426" s="79">
        <v>-375</v>
      </c>
      <c r="S426" s="79">
        <v>276</v>
      </c>
      <c r="T426" s="79">
        <v>14</v>
      </c>
      <c r="U426" s="80" t="s">
        <v>513</v>
      </c>
    </row>
    <row r="427" spans="1:21" s="12" customFormat="1" x14ac:dyDescent="0.2">
      <c r="A427" s="79" t="s">
        <v>103</v>
      </c>
      <c r="B427" s="80" t="s">
        <v>514</v>
      </c>
      <c r="C427" s="79">
        <v>100.0894</v>
      </c>
      <c r="D427" s="79">
        <v>45.041319999999999</v>
      </c>
      <c r="E427" s="79">
        <v>3.5639999999999998E-2</v>
      </c>
      <c r="F427" s="79">
        <v>34.962530000000001</v>
      </c>
      <c r="G427" s="79">
        <v>6.4759999999999998E-2</v>
      </c>
      <c r="H427" s="79">
        <v>0.18817</v>
      </c>
      <c r="I427" s="79">
        <v>2.1299999999999999E-3</v>
      </c>
      <c r="J427" s="79">
        <v>0.23352999999999999</v>
      </c>
      <c r="K427" s="79">
        <v>0</v>
      </c>
      <c r="L427" s="79">
        <v>18.569980000000001</v>
      </c>
      <c r="M427" s="79">
        <v>0.99133000000000004</v>
      </c>
      <c r="O427" s="79">
        <v>0</v>
      </c>
      <c r="P427" s="79">
        <v>100.0894</v>
      </c>
      <c r="Q427" s="79">
        <v>-8474</v>
      </c>
      <c r="R427" s="79">
        <v>-375</v>
      </c>
      <c r="S427" s="79">
        <v>276</v>
      </c>
      <c r="T427" s="79">
        <v>15</v>
      </c>
      <c r="U427" s="80" t="s">
        <v>515</v>
      </c>
    </row>
    <row r="428" spans="1:21" s="12" customFormat="1" x14ac:dyDescent="0.2">
      <c r="A428" s="79" t="s">
        <v>108</v>
      </c>
      <c r="B428" s="80" t="s">
        <v>516</v>
      </c>
      <c r="C428" s="79">
        <v>101.0125</v>
      </c>
      <c r="D428" s="79">
        <v>2.1662400000000002</v>
      </c>
      <c r="E428" s="79">
        <v>0.30470999999999998</v>
      </c>
      <c r="F428" s="79">
        <v>68.886750000000006</v>
      </c>
      <c r="G428" s="79">
        <v>1.35846</v>
      </c>
      <c r="H428" s="79">
        <v>0.6673</v>
      </c>
      <c r="I428" s="79">
        <v>5.5030000000000003E-2</v>
      </c>
      <c r="J428" s="79">
        <v>27.490110000000001</v>
      </c>
      <c r="K428" s="79">
        <v>0</v>
      </c>
      <c r="L428" s="79">
        <v>5.1540000000000002E-2</v>
      </c>
      <c r="M428" s="79">
        <v>2.4539999999999999E-2</v>
      </c>
      <c r="O428" s="79">
        <v>7.8300000000000002E-3</v>
      </c>
      <c r="P428" s="79">
        <v>101.0125</v>
      </c>
      <c r="Q428" s="79">
        <v>-8236</v>
      </c>
      <c r="R428" s="79">
        <v>-399</v>
      </c>
      <c r="S428" s="79">
        <v>276</v>
      </c>
      <c r="T428" s="79">
        <v>16</v>
      </c>
      <c r="U428" s="80" t="s">
        <v>517</v>
      </c>
    </row>
    <row r="429" spans="1:21" s="12" customFormat="1" x14ac:dyDescent="0.2">
      <c r="A429" s="79" t="s">
        <v>114</v>
      </c>
      <c r="B429" s="80" t="s">
        <v>518</v>
      </c>
      <c r="C429" s="79">
        <v>100.7253</v>
      </c>
      <c r="D429" s="79">
        <v>50.406770000000002</v>
      </c>
      <c r="E429" s="79">
        <v>1.8590599999999999</v>
      </c>
      <c r="F429" s="79">
        <v>13.17553</v>
      </c>
      <c r="G429" s="79">
        <v>1.2058</v>
      </c>
      <c r="H429" s="79">
        <v>0.55057999999999996</v>
      </c>
      <c r="I429" s="79">
        <v>6.6900000000000001E-2</v>
      </c>
      <c r="J429" s="79">
        <v>33.008139999999997</v>
      </c>
      <c r="K429" s="79">
        <v>0</v>
      </c>
      <c r="L429" s="79">
        <v>0.44552999999999998</v>
      </c>
      <c r="M429" s="79">
        <v>6.9899999999999997E-3</v>
      </c>
      <c r="O429" s="79">
        <v>0</v>
      </c>
      <c r="P429" s="79">
        <v>100.7253</v>
      </c>
      <c r="Q429" s="79">
        <v>-8053</v>
      </c>
      <c r="R429" s="79">
        <v>-24</v>
      </c>
      <c r="S429" s="79">
        <v>276</v>
      </c>
      <c r="T429" s="79">
        <v>17</v>
      </c>
      <c r="U429" s="80" t="s">
        <v>519</v>
      </c>
    </row>
    <row r="430" spans="1:21" s="12" customFormat="1" x14ac:dyDescent="0.2">
      <c r="B430" s="21"/>
      <c r="U430" s="21"/>
    </row>
    <row r="431" spans="1:21" s="12" customFormat="1" x14ac:dyDescent="0.2">
      <c r="A431" s="79" t="s">
        <v>0</v>
      </c>
      <c r="B431" s="80" t="s">
        <v>18</v>
      </c>
      <c r="C431" s="79" t="s">
        <v>12</v>
      </c>
      <c r="D431" s="79" t="s">
        <v>4</v>
      </c>
      <c r="E431" s="79" t="s">
        <v>7</v>
      </c>
      <c r="F431" s="79" t="s">
        <v>3</v>
      </c>
      <c r="G431" s="79" t="s">
        <v>8</v>
      </c>
      <c r="H431" s="79" t="s">
        <v>10</v>
      </c>
      <c r="I431" s="79" t="s">
        <v>9</v>
      </c>
      <c r="J431" s="79" t="s">
        <v>2</v>
      </c>
      <c r="K431" s="79" t="s">
        <v>11</v>
      </c>
      <c r="L431" s="79" t="s">
        <v>6</v>
      </c>
      <c r="M431" s="79" t="s">
        <v>1</v>
      </c>
      <c r="O431" s="79" t="s">
        <v>485</v>
      </c>
      <c r="P431" s="79" t="s">
        <v>12</v>
      </c>
      <c r="Q431" s="79" t="s">
        <v>13</v>
      </c>
      <c r="R431" s="79" t="s">
        <v>14</v>
      </c>
      <c r="S431" s="79" t="s">
        <v>15</v>
      </c>
      <c r="T431" s="79" t="s">
        <v>21</v>
      </c>
      <c r="U431" s="80" t="s">
        <v>22</v>
      </c>
    </row>
    <row r="432" spans="1:21" s="12" customFormat="1" x14ac:dyDescent="0.2">
      <c r="A432" s="79" t="s">
        <v>23</v>
      </c>
      <c r="B432" s="80" t="s">
        <v>520</v>
      </c>
      <c r="C432" s="79">
        <v>101.0177</v>
      </c>
      <c r="D432" s="79">
        <v>54.687220000000003</v>
      </c>
      <c r="E432" s="79">
        <v>0.54110999999999998</v>
      </c>
      <c r="F432" s="79">
        <v>22.949380000000001</v>
      </c>
      <c r="G432" s="79">
        <v>0.19220000000000001</v>
      </c>
      <c r="H432" s="79">
        <v>1.68269</v>
      </c>
      <c r="I432" s="79">
        <v>0.22397</v>
      </c>
      <c r="J432" s="79">
        <v>5.4196799999999996</v>
      </c>
      <c r="K432" s="79">
        <v>3.4270000000000002E-2</v>
      </c>
      <c r="L432" s="79">
        <v>11.28261</v>
      </c>
      <c r="M432" s="79">
        <v>3.9788600000000001</v>
      </c>
      <c r="O432" s="79">
        <v>2.5749999999999999E-2</v>
      </c>
      <c r="P432" s="79">
        <v>101.0177</v>
      </c>
      <c r="Q432" s="79">
        <v>19556</v>
      </c>
      <c r="R432" s="79">
        <v>26309</v>
      </c>
      <c r="S432" s="79">
        <v>221</v>
      </c>
      <c r="T432" s="79">
        <v>1</v>
      </c>
      <c r="U432" s="80" t="s">
        <v>521</v>
      </c>
    </row>
    <row r="433" spans="1:21" s="12" customFormat="1" x14ac:dyDescent="0.2">
      <c r="A433" s="79" t="s">
        <v>30</v>
      </c>
      <c r="B433" s="80" t="s">
        <v>522</v>
      </c>
      <c r="C433" s="79">
        <v>100.53449999999999</v>
      </c>
      <c r="D433" s="79">
        <v>49.201050000000002</v>
      </c>
      <c r="E433" s="79">
        <v>1.0351399999999999</v>
      </c>
      <c r="F433" s="79">
        <v>9.3708899999999993</v>
      </c>
      <c r="G433" s="79">
        <v>2.1587200000000002</v>
      </c>
      <c r="H433" s="79">
        <v>1.72051</v>
      </c>
      <c r="I433" s="79">
        <v>0.29482999999999998</v>
      </c>
      <c r="J433" s="79">
        <v>18.017690000000002</v>
      </c>
      <c r="K433" s="79">
        <v>9.9100000000000004E-3</v>
      </c>
      <c r="L433" s="79">
        <v>18.674489999999999</v>
      </c>
      <c r="M433" s="79">
        <v>4.369E-2</v>
      </c>
      <c r="O433" s="79">
        <v>7.6400000000000001E-3</v>
      </c>
      <c r="P433" s="79">
        <v>100.53449999999999</v>
      </c>
      <c r="Q433" s="79">
        <v>19792</v>
      </c>
      <c r="R433" s="79">
        <v>26256</v>
      </c>
      <c r="S433" s="79">
        <v>221</v>
      </c>
      <c r="T433" s="79">
        <v>2</v>
      </c>
      <c r="U433" s="80" t="s">
        <v>523</v>
      </c>
    </row>
    <row r="434" spans="1:21" s="12" customFormat="1" x14ac:dyDescent="0.2">
      <c r="A434" s="79" t="s">
        <v>36</v>
      </c>
      <c r="B434" s="80" t="s">
        <v>524</v>
      </c>
      <c r="C434" s="79">
        <v>100.3068</v>
      </c>
      <c r="D434" s="79">
        <v>49.477409999999999</v>
      </c>
      <c r="E434" s="79">
        <v>0.80728999999999995</v>
      </c>
      <c r="F434" s="79">
        <v>9.4267000000000003</v>
      </c>
      <c r="G434" s="79">
        <v>2.0847000000000002</v>
      </c>
      <c r="H434" s="79">
        <v>1.7696000000000001</v>
      </c>
      <c r="I434" s="79">
        <v>0.34889999999999999</v>
      </c>
      <c r="J434" s="79">
        <v>18.36382</v>
      </c>
      <c r="K434" s="79">
        <v>0</v>
      </c>
      <c r="L434" s="79">
        <v>17.951350000000001</v>
      </c>
      <c r="M434" s="79">
        <v>5.2170000000000001E-2</v>
      </c>
      <c r="O434" s="79">
        <v>2.4879999999999999E-2</v>
      </c>
      <c r="P434" s="79">
        <v>100.3068</v>
      </c>
      <c r="Q434" s="79">
        <v>19867</v>
      </c>
      <c r="R434" s="79">
        <v>26264</v>
      </c>
      <c r="S434" s="79">
        <v>221</v>
      </c>
      <c r="T434" s="79">
        <v>3</v>
      </c>
      <c r="U434" s="80" t="s">
        <v>525</v>
      </c>
    </row>
    <row r="435" spans="1:21" s="12" customFormat="1" x14ac:dyDescent="0.2">
      <c r="A435" s="79" t="s">
        <v>39</v>
      </c>
      <c r="B435" s="80" t="s">
        <v>526</v>
      </c>
      <c r="C435" s="79">
        <v>101.0086</v>
      </c>
      <c r="D435" s="79">
        <v>54.193449999999999</v>
      </c>
      <c r="E435" s="79">
        <v>0.57021999999999995</v>
      </c>
      <c r="F435" s="79">
        <v>23.2178</v>
      </c>
      <c r="G435" s="79">
        <v>0.14466999999999999</v>
      </c>
      <c r="H435" s="79">
        <v>1.5835999999999999</v>
      </c>
      <c r="I435" s="79">
        <v>0.21456</v>
      </c>
      <c r="J435" s="79">
        <v>5.6329599999999997</v>
      </c>
      <c r="K435" s="79">
        <v>6.9760000000000003E-2</v>
      </c>
      <c r="L435" s="79">
        <v>11.399570000000001</v>
      </c>
      <c r="M435" s="79">
        <v>3.9819599999999999</v>
      </c>
      <c r="O435" s="79">
        <v>0</v>
      </c>
      <c r="P435" s="79">
        <v>101.0086</v>
      </c>
      <c r="Q435" s="79">
        <v>19724</v>
      </c>
      <c r="R435" s="79">
        <v>26179</v>
      </c>
      <c r="S435" s="79">
        <v>221</v>
      </c>
      <c r="T435" s="79">
        <v>4</v>
      </c>
      <c r="U435" s="80" t="s">
        <v>527</v>
      </c>
    </row>
    <row r="436" spans="1:21" s="12" customFormat="1" x14ac:dyDescent="0.2">
      <c r="A436" s="79" t="s">
        <v>43</v>
      </c>
      <c r="B436" s="80" t="s">
        <v>528</v>
      </c>
      <c r="C436" s="79">
        <v>100.6186</v>
      </c>
      <c r="D436" s="79">
        <v>49.762740000000001</v>
      </c>
      <c r="E436" s="79">
        <v>1.0665800000000001</v>
      </c>
      <c r="F436" s="79">
        <v>8.5324399999999994</v>
      </c>
      <c r="G436" s="79">
        <v>2.2522199999999999</v>
      </c>
      <c r="H436" s="79">
        <v>1.71594</v>
      </c>
      <c r="I436" s="79">
        <v>0.25163999999999997</v>
      </c>
      <c r="J436" s="79">
        <v>18.513310000000001</v>
      </c>
      <c r="K436" s="79">
        <v>4.0300000000000002E-2</v>
      </c>
      <c r="L436" s="79">
        <v>18.43169</v>
      </c>
      <c r="M436" s="79">
        <v>4.3450000000000003E-2</v>
      </c>
      <c r="O436" s="79">
        <v>8.3400000000000002E-3</v>
      </c>
      <c r="P436" s="79">
        <v>100.6186</v>
      </c>
      <c r="Q436" s="79">
        <v>19724</v>
      </c>
      <c r="R436" s="79">
        <v>26133</v>
      </c>
      <c r="S436" s="79">
        <v>221</v>
      </c>
      <c r="T436" s="79">
        <v>5</v>
      </c>
      <c r="U436" s="80" t="s">
        <v>529</v>
      </c>
    </row>
    <row r="437" spans="1:21" s="12" customFormat="1" x14ac:dyDescent="0.2">
      <c r="A437" s="79" t="s">
        <v>48</v>
      </c>
      <c r="B437" s="80" t="s">
        <v>530</v>
      </c>
      <c r="C437" s="79">
        <v>100.3817</v>
      </c>
      <c r="D437" s="79">
        <v>52.642020000000002</v>
      </c>
      <c r="E437" s="79">
        <v>0.66795000000000004</v>
      </c>
      <c r="F437" s="79">
        <v>22.40832</v>
      </c>
      <c r="G437" s="79">
        <v>0.24934000000000001</v>
      </c>
      <c r="H437" s="79">
        <v>2.5299100000000001</v>
      </c>
      <c r="I437" s="79">
        <v>0.23558999999999999</v>
      </c>
      <c r="J437" s="79">
        <v>5.8669799999999999</v>
      </c>
      <c r="K437" s="79">
        <v>2.3570000000000001E-2</v>
      </c>
      <c r="L437" s="79">
        <v>12.21064</v>
      </c>
      <c r="M437" s="79">
        <v>3.5232000000000001</v>
      </c>
      <c r="O437" s="79">
        <v>2.4150000000000001E-2</v>
      </c>
      <c r="P437" s="79">
        <v>100.3817</v>
      </c>
      <c r="Q437" s="79">
        <v>20048</v>
      </c>
      <c r="R437" s="79">
        <v>25897</v>
      </c>
      <c r="S437" s="79">
        <v>220</v>
      </c>
      <c r="T437" s="79">
        <v>6</v>
      </c>
      <c r="U437" s="80" t="s">
        <v>531</v>
      </c>
    </row>
    <row r="438" spans="1:21" s="12" customFormat="1" x14ac:dyDescent="0.2">
      <c r="A438" s="79" t="s">
        <v>53</v>
      </c>
      <c r="B438" s="80" t="s">
        <v>532</v>
      </c>
      <c r="C438" s="79">
        <v>101.05670000000001</v>
      </c>
      <c r="D438" s="79">
        <v>42.540140000000001</v>
      </c>
      <c r="E438" s="79">
        <v>6.79E-3</v>
      </c>
      <c r="F438" s="79">
        <v>0</v>
      </c>
      <c r="G438" s="79">
        <v>8.4339999999999998E-2</v>
      </c>
      <c r="H438" s="79">
        <v>5.0027900000000001</v>
      </c>
      <c r="I438" s="79">
        <v>0.16409000000000001</v>
      </c>
      <c r="J438" s="79">
        <v>53.05283</v>
      </c>
      <c r="K438" s="79">
        <v>0</v>
      </c>
      <c r="L438" s="79">
        <v>0.17125000000000001</v>
      </c>
      <c r="M438" s="79">
        <v>1.695E-2</v>
      </c>
      <c r="O438" s="79">
        <v>1.7489999999999999E-2</v>
      </c>
      <c r="P438" s="79">
        <v>101.05670000000001</v>
      </c>
      <c r="Q438" s="79">
        <v>20006</v>
      </c>
      <c r="R438" s="79">
        <v>25855</v>
      </c>
      <c r="S438" s="79">
        <v>220</v>
      </c>
      <c r="T438" s="79">
        <v>7</v>
      </c>
      <c r="U438" s="80" t="s">
        <v>533</v>
      </c>
    </row>
    <row r="439" spans="1:21" s="12" customFormat="1" x14ac:dyDescent="0.2">
      <c r="A439" s="79" t="s">
        <v>59</v>
      </c>
      <c r="B439" s="80" t="s">
        <v>534</v>
      </c>
      <c r="C439" s="79">
        <v>100.9696</v>
      </c>
      <c r="D439" s="79">
        <v>58.438969999999998</v>
      </c>
      <c r="E439" s="79">
        <v>0.13034000000000001</v>
      </c>
      <c r="F439" s="79">
        <v>1.5198700000000001</v>
      </c>
      <c r="G439" s="79">
        <v>0.81581999999999999</v>
      </c>
      <c r="H439" s="79">
        <v>2.50454</v>
      </c>
      <c r="I439" s="79">
        <v>0.13386000000000001</v>
      </c>
      <c r="J439" s="79">
        <v>36.436129999999999</v>
      </c>
      <c r="K439" s="79">
        <v>3.1620000000000002E-2</v>
      </c>
      <c r="L439" s="79">
        <v>0.91378000000000004</v>
      </c>
      <c r="M439" s="79">
        <v>4.4699999999999997E-2</v>
      </c>
      <c r="O439" s="79">
        <v>0</v>
      </c>
      <c r="P439" s="79">
        <v>100.9696</v>
      </c>
      <c r="Q439" s="79">
        <v>19830</v>
      </c>
      <c r="R439" s="79">
        <v>26651</v>
      </c>
      <c r="S439" s="79">
        <v>222</v>
      </c>
      <c r="T439" s="79">
        <v>8</v>
      </c>
      <c r="U439" s="80" t="s">
        <v>535</v>
      </c>
    </row>
    <row r="440" spans="1:21" s="12" customFormat="1" x14ac:dyDescent="0.2">
      <c r="B440" s="21"/>
      <c r="U440" s="21"/>
    </row>
    <row r="441" spans="1:21" s="12" customFormat="1" x14ac:dyDescent="0.2">
      <c r="A441" s="79" t="s">
        <v>0</v>
      </c>
      <c r="B441" s="80" t="s">
        <v>18</v>
      </c>
      <c r="C441" s="79" t="s">
        <v>12</v>
      </c>
      <c r="D441" s="79" t="s">
        <v>4</v>
      </c>
      <c r="E441" s="79" t="s">
        <v>7</v>
      </c>
      <c r="F441" s="79" t="s">
        <v>3</v>
      </c>
      <c r="G441" s="79" t="s">
        <v>8</v>
      </c>
      <c r="H441" s="79" t="s">
        <v>10</v>
      </c>
      <c r="I441" s="79" t="s">
        <v>9</v>
      </c>
      <c r="J441" s="79" t="s">
        <v>2</v>
      </c>
      <c r="K441" s="79" t="s">
        <v>11</v>
      </c>
      <c r="L441" s="79" t="s">
        <v>6</v>
      </c>
      <c r="M441" s="79" t="s">
        <v>1</v>
      </c>
      <c r="O441" s="79" t="s">
        <v>485</v>
      </c>
      <c r="P441" s="79" t="s">
        <v>12</v>
      </c>
      <c r="Q441" s="79" t="s">
        <v>13</v>
      </c>
      <c r="R441" s="79" t="s">
        <v>14</v>
      </c>
      <c r="S441" s="79" t="s">
        <v>15</v>
      </c>
      <c r="T441" s="79" t="s">
        <v>21</v>
      </c>
      <c r="U441" s="80" t="s">
        <v>22</v>
      </c>
    </row>
    <row r="442" spans="1:21" s="12" customFormat="1" x14ac:dyDescent="0.2">
      <c r="A442" s="79" t="s">
        <v>23</v>
      </c>
      <c r="B442" s="80" t="s">
        <v>536</v>
      </c>
      <c r="C442" s="79">
        <v>100.7634</v>
      </c>
      <c r="D442" s="79">
        <v>46.593499999999999</v>
      </c>
      <c r="E442" s="79">
        <v>1.873E-2</v>
      </c>
      <c r="F442" s="79">
        <v>32.529940000000003</v>
      </c>
      <c r="G442" s="79">
        <v>0</v>
      </c>
      <c r="H442" s="79">
        <v>1.19563</v>
      </c>
      <c r="I442" s="79">
        <v>4.8140000000000002E-2</v>
      </c>
      <c r="J442" s="79">
        <v>1.2799</v>
      </c>
      <c r="K442" s="79">
        <v>1.345E-2</v>
      </c>
      <c r="L442" s="79">
        <v>17.567699999999999</v>
      </c>
      <c r="M442" s="79">
        <v>1.51362</v>
      </c>
      <c r="O442" s="79">
        <v>2.82E-3</v>
      </c>
      <c r="P442" s="79">
        <v>100.7634</v>
      </c>
      <c r="Q442" s="79">
        <v>7747</v>
      </c>
      <c r="R442" s="79">
        <v>26178</v>
      </c>
      <c r="S442" s="79">
        <v>226</v>
      </c>
      <c r="T442" s="79">
        <v>1</v>
      </c>
      <c r="U442" s="80" t="s">
        <v>537</v>
      </c>
    </row>
    <row r="443" spans="1:21" s="12" customFormat="1" x14ac:dyDescent="0.2">
      <c r="A443" s="79" t="s">
        <v>30</v>
      </c>
      <c r="B443" s="80" t="s">
        <v>538</v>
      </c>
      <c r="C443" s="79">
        <v>99.957210000000003</v>
      </c>
      <c r="D443" s="79">
        <v>46.242789999999999</v>
      </c>
      <c r="E443" s="79">
        <v>6.0100000000000001E-2</v>
      </c>
      <c r="F443" s="79">
        <v>32.039610000000003</v>
      </c>
      <c r="G443" s="79">
        <v>3.8640000000000001E-2</v>
      </c>
      <c r="H443" s="79">
        <v>1.2765200000000001</v>
      </c>
      <c r="I443" s="79">
        <v>1.7479999999999999E-2</v>
      </c>
      <c r="J443" s="79">
        <v>0.70482</v>
      </c>
      <c r="K443" s="79">
        <v>7.4000000000000003E-3</v>
      </c>
      <c r="L443" s="79">
        <v>17.76925</v>
      </c>
      <c r="M443" s="79">
        <v>1.7584900000000001</v>
      </c>
      <c r="O443" s="79">
        <v>4.2110000000000002E-2</v>
      </c>
      <c r="P443" s="79">
        <v>99.957210000000003</v>
      </c>
      <c r="Q443" s="79">
        <v>7969</v>
      </c>
      <c r="R443" s="79">
        <v>25816</v>
      </c>
      <c r="S443" s="79">
        <v>226</v>
      </c>
      <c r="T443" s="79">
        <v>2</v>
      </c>
      <c r="U443" s="80" t="s">
        <v>539</v>
      </c>
    </row>
    <row r="444" spans="1:21" s="12" customFormat="1" x14ac:dyDescent="0.2">
      <c r="A444" s="79" t="s">
        <v>36</v>
      </c>
      <c r="B444" s="80" t="s">
        <v>540</v>
      </c>
      <c r="C444" s="79">
        <v>100.7627</v>
      </c>
      <c r="D444" s="79">
        <v>47.015279999999997</v>
      </c>
      <c r="E444" s="79">
        <v>3.4229999999999997E-2</v>
      </c>
      <c r="F444" s="79">
        <v>32.758749999999999</v>
      </c>
      <c r="G444" s="79">
        <v>3.3890000000000003E-2</v>
      </c>
      <c r="H444" s="79">
        <v>1.1121099999999999</v>
      </c>
      <c r="I444" s="79">
        <v>0</v>
      </c>
      <c r="J444" s="79">
        <v>0.45754</v>
      </c>
      <c r="K444" s="79">
        <v>1.1990000000000001E-2</v>
      </c>
      <c r="L444" s="79">
        <v>17.67333</v>
      </c>
      <c r="M444" s="79">
        <v>1.6577900000000001</v>
      </c>
      <c r="O444" s="79">
        <v>7.7299999999999999E-3</v>
      </c>
      <c r="P444" s="79">
        <v>100.7627</v>
      </c>
      <c r="Q444" s="79">
        <v>8008</v>
      </c>
      <c r="R444" s="79">
        <v>25569</v>
      </c>
      <c r="S444" s="79">
        <v>226</v>
      </c>
      <c r="T444" s="79">
        <v>3</v>
      </c>
      <c r="U444" s="80" t="s">
        <v>541</v>
      </c>
    </row>
    <row r="445" spans="1:21" s="12" customFormat="1" x14ac:dyDescent="0.2">
      <c r="A445" s="79" t="s">
        <v>39</v>
      </c>
      <c r="B445" s="80" t="s">
        <v>542</v>
      </c>
      <c r="C445" s="79">
        <v>100.84990000000001</v>
      </c>
      <c r="D445" s="79">
        <v>47.120040000000003</v>
      </c>
      <c r="E445" s="79">
        <v>2.3310000000000001E-2</v>
      </c>
      <c r="F445" s="79">
        <v>32.718789999999998</v>
      </c>
      <c r="G445" s="79">
        <v>8.6E-3</v>
      </c>
      <c r="H445" s="79">
        <v>1.04905</v>
      </c>
      <c r="I445" s="79">
        <v>2.921E-2</v>
      </c>
      <c r="J445" s="79">
        <v>0.54974999999999996</v>
      </c>
      <c r="K445" s="79">
        <v>1.7010000000000001E-2</v>
      </c>
      <c r="L445" s="79">
        <v>17.623940000000001</v>
      </c>
      <c r="M445" s="79">
        <v>1.7102299999999999</v>
      </c>
      <c r="O445" s="79">
        <v>2.0000000000000002E-5</v>
      </c>
      <c r="P445" s="79">
        <v>100.84990000000001</v>
      </c>
      <c r="Q445" s="79">
        <v>7863</v>
      </c>
      <c r="R445" s="79">
        <v>25467</v>
      </c>
      <c r="S445" s="79">
        <v>226</v>
      </c>
      <c r="T445" s="79">
        <v>4</v>
      </c>
      <c r="U445" s="80" t="s">
        <v>543</v>
      </c>
    </row>
    <row r="446" spans="1:21" x14ac:dyDescent="0.2">
      <c r="T446" s="27"/>
      <c r="U446" s="28"/>
    </row>
    <row r="447" spans="1:21" s="12" customFormat="1" x14ac:dyDescent="0.2">
      <c r="U447" s="21"/>
    </row>
    <row r="448" spans="1:21" s="12" customFormat="1" x14ac:dyDescent="0.2">
      <c r="U448" s="21"/>
    </row>
    <row r="449" spans="19:21" x14ac:dyDescent="0.2">
      <c r="S449" s="28"/>
      <c r="T449" s="27"/>
      <c r="U449" s="28"/>
    </row>
    <row r="450" spans="19:21" x14ac:dyDescent="0.2">
      <c r="S450" s="28"/>
      <c r="T450" s="27"/>
      <c r="U450" s="28"/>
    </row>
    <row r="451" spans="19:21" x14ac:dyDescent="0.2">
      <c r="S451" s="28"/>
      <c r="T451" s="27"/>
      <c r="U451" s="28"/>
    </row>
    <row r="452" spans="19:21" x14ac:dyDescent="0.2">
      <c r="S452" s="28"/>
      <c r="T452" s="27"/>
      <c r="U452" s="28"/>
    </row>
    <row r="453" spans="19:21" x14ac:dyDescent="0.2">
      <c r="S453" s="28"/>
      <c r="T453" s="27"/>
      <c r="U453" s="28"/>
    </row>
    <row r="454" spans="19:21" x14ac:dyDescent="0.2">
      <c r="S454" s="28"/>
      <c r="T454" s="27"/>
      <c r="U454" s="28"/>
    </row>
    <row r="455" spans="19:21" x14ac:dyDescent="0.2">
      <c r="S455" s="28"/>
      <c r="T455" s="27"/>
      <c r="U455" s="28"/>
    </row>
    <row r="456" spans="19:21" x14ac:dyDescent="0.2">
      <c r="S456" s="28"/>
      <c r="T456" s="27"/>
      <c r="U456" s="28"/>
    </row>
    <row r="457" spans="19:21" x14ac:dyDescent="0.2">
      <c r="S457" s="28"/>
      <c r="T457" s="27"/>
      <c r="U457" s="28"/>
    </row>
    <row r="458" spans="19:21" x14ac:dyDescent="0.2">
      <c r="S458" s="28"/>
      <c r="T458" s="27"/>
      <c r="U458" s="28"/>
    </row>
    <row r="459" spans="19:21" x14ac:dyDescent="0.2">
      <c r="S459" s="28"/>
      <c r="T459" s="27"/>
      <c r="U459" s="28"/>
    </row>
    <row r="460" spans="19:21" x14ac:dyDescent="0.2">
      <c r="S460" s="28"/>
      <c r="T460" s="27"/>
      <c r="U460" s="28"/>
    </row>
    <row r="461" spans="19:21" x14ac:dyDescent="0.2">
      <c r="S461" s="28"/>
      <c r="T461" s="27"/>
      <c r="U461" s="28"/>
    </row>
    <row r="462" spans="19:21" x14ac:dyDescent="0.2">
      <c r="S462" s="28"/>
      <c r="T462" s="27"/>
      <c r="U462" s="28"/>
    </row>
    <row r="463" spans="19:21" x14ac:dyDescent="0.2">
      <c r="S463" s="28"/>
      <c r="T463" s="27"/>
      <c r="U463" s="28"/>
    </row>
    <row r="464" spans="19:21" x14ac:dyDescent="0.2">
      <c r="S464" s="28"/>
      <c r="T464" s="27"/>
      <c r="U464" s="28"/>
    </row>
    <row r="465" spans="19:21" x14ac:dyDescent="0.2">
      <c r="S465" s="28"/>
      <c r="T465" s="27"/>
      <c r="U465" s="28"/>
    </row>
    <row r="466" spans="19:21" x14ac:dyDescent="0.2">
      <c r="S466" s="28"/>
      <c r="T466" s="27"/>
      <c r="U466" s="28"/>
    </row>
    <row r="467" spans="19:21" x14ac:dyDescent="0.2">
      <c r="S467" s="28"/>
      <c r="T467" s="27"/>
      <c r="U467" s="28"/>
    </row>
    <row r="468" spans="19:21" x14ac:dyDescent="0.2">
      <c r="S468" s="28"/>
      <c r="T468" s="27"/>
      <c r="U468" s="28"/>
    </row>
    <row r="469" spans="19:21" x14ac:dyDescent="0.2">
      <c r="S469" s="28"/>
      <c r="T469" s="27"/>
      <c r="U469" s="28"/>
    </row>
    <row r="470" spans="19:21" x14ac:dyDescent="0.2">
      <c r="S470" s="28"/>
      <c r="T470" s="27"/>
      <c r="U470" s="28"/>
    </row>
    <row r="471" spans="19:21" x14ac:dyDescent="0.2">
      <c r="S471" s="28"/>
      <c r="T471" s="27"/>
      <c r="U471" s="28"/>
    </row>
    <row r="472" spans="19:21" x14ac:dyDescent="0.2">
      <c r="S472" s="28"/>
      <c r="T472" s="27"/>
      <c r="U472" s="28"/>
    </row>
    <row r="473" spans="19:21" x14ac:dyDescent="0.2">
      <c r="S473" s="28"/>
      <c r="T473" s="27"/>
      <c r="U473" s="28"/>
    </row>
    <row r="474" spans="19:21" x14ac:dyDescent="0.2">
      <c r="S474" s="28"/>
      <c r="T474" s="27"/>
      <c r="U474" s="28"/>
    </row>
    <row r="475" spans="19:21" x14ac:dyDescent="0.2">
      <c r="S475" s="28"/>
      <c r="T475" s="27"/>
      <c r="U475" s="28"/>
    </row>
    <row r="476" spans="19:21" x14ac:dyDescent="0.2">
      <c r="S476" s="28"/>
      <c r="T476" s="27"/>
      <c r="U476" s="28"/>
    </row>
    <row r="477" spans="19:21" x14ac:dyDescent="0.2">
      <c r="S477" s="28"/>
      <c r="T477" s="27"/>
      <c r="U477" s="28"/>
    </row>
    <row r="478" spans="19:21" x14ac:dyDescent="0.2">
      <c r="S478" s="28"/>
      <c r="T478" s="27"/>
      <c r="U478" s="28"/>
    </row>
    <row r="479" spans="19:21" x14ac:dyDescent="0.2">
      <c r="S479" s="28"/>
      <c r="T479" s="27"/>
      <c r="U479" s="28"/>
    </row>
    <row r="480" spans="19:21" x14ac:dyDescent="0.2">
      <c r="S480" s="28"/>
      <c r="T480" s="27"/>
      <c r="U480" s="28"/>
    </row>
    <row r="481" spans="19:21" x14ac:dyDescent="0.2">
      <c r="S481" s="28"/>
      <c r="T481" s="27"/>
      <c r="U481" s="28"/>
    </row>
    <row r="482" spans="19:21" x14ac:dyDescent="0.2">
      <c r="S482" s="28"/>
      <c r="T482" s="27"/>
      <c r="U482" s="28"/>
    </row>
    <row r="483" spans="19:21" x14ac:dyDescent="0.2">
      <c r="S483" s="28"/>
      <c r="T483" s="27"/>
      <c r="U483" s="28"/>
    </row>
    <row r="484" spans="19:21" x14ac:dyDescent="0.2">
      <c r="S484" s="28"/>
      <c r="T484" s="27"/>
      <c r="U484" s="28"/>
    </row>
    <row r="485" spans="19:21" x14ac:dyDescent="0.2">
      <c r="S485" s="28"/>
      <c r="T485" s="27"/>
      <c r="U485" s="28"/>
    </row>
    <row r="486" spans="19:21" x14ac:dyDescent="0.2">
      <c r="S486" s="28"/>
      <c r="T486" s="27"/>
      <c r="U486" s="28"/>
    </row>
    <row r="487" spans="19:21" x14ac:dyDescent="0.2">
      <c r="S487" s="28"/>
      <c r="T487" s="27"/>
      <c r="U487" s="28"/>
    </row>
    <row r="488" spans="19:21" x14ac:dyDescent="0.2">
      <c r="S488" s="28"/>
      <c r="T488" s="27"/>
      <c r="U488" s="28"/>
    </row>
    <row r="489" spans="19:21" x14ac:dyDescent="0.2">
      <c r="S489" s="28"/>
      <c r="T489" s="27"/>
      <c r="U489" s="28"/>
    </row>
    <row r="490" spans="19:21" x14ac:dyDescent="0.2">
      <c r="S490" s="28"/>
      <c r="T490" s="27"/>
      <c r="U490" s="28"/>
    </row>
    <row r="491" spans="19:21" x14ac:dyDescent="0.2">
      <c r="S491" s="28"/>
      <c r="T491" s="27"/>
      <c r="U491" s="28"/>
    </row>
    <row r="492" spans="19:21" x14ac:dyDescent="0.2">
      <c r="S492" s="28"/>
      <c r="T492" s="27"/>
      <c r="U492" s="28"/>
    </row>
    <row r="493" spans="19:21" x14ac:dyDescent="0.2">
      <c r="S493" s="28"/>
      <c r="T493" s="27"/>
      <c r="U493" s="28"/>
    </row>
    <row r="494" spans="19:21" x14ac:dyDescent="0.2">
      <c r="S494" s="28"/>
      <c r="T494" s="27"/>
      <c r="U494" s="28"/>
    </row>
    <row r="495" spans="19:21" x14ac:dyDescent="0.2">
      <c r="S495" s="28"/>
      <c r="T495" s="27"/>
      <c r="U495" s="28"/>
    </row>
    <row r="496" spans="19:21" x14ac:dyDescent="0.2">
      <c r="S496" s="28"/>
      <c r="T496" s="27"/>
      <c r="U496" s="28"/>
    </row>
    <row r="497" spans="19:21" x14ac:dyDescent="0.2">
      <c r="S497" s="28"/>
      <c r="T497" s="27"/>
      <c r="U497" s="28"/>
    </row>
    <row r="498" spans="19:21" x14ac:dyDescent="0.2">
      <c r="S498" s="28"/>
      <c r="T498" s="27"/>
      <c r="U498" s="28"/>
    </row>
    <row r="499" spans="19:21" x14ac:dyDescent="0.2">
      <c r="S499" s="28"/>
      <c r="T499" s="27"/>
      <c r="U499" s="28"/>
    </row>
    <row r="500" spans="19:21" x14ac:dyDescent="0.2">
      <c r="S500" s="28"/>
      <c r="T500" s="27"/>
      <c r="U500" s="28"/>
    </row>
    <row r="501" spans="19:21" x14ac:dyDescent="0.2">
      <c r="S501" s="28"/>
      <c r="T501" s="27"/>
      <c r="U501" s="28"/>
    </row>
    <row r="502" spans="19:21" x14ac:dyDescent="0.2">
      <c r="S502" s="28"/>
      <c r="T502" s="27"/>
      <c r="U502" s="28"/>
    </row>
    <row r="503" spans="19:21" x14ac:dyDescent="0.2">
      <c r="S503" s="28"/>
      <c r="T503" s="27"/>
      <c r="U503" s="28"/>
    </row>
    <row r="504" spans="19:21" x14ac:dyDescent="0.2">
      <c r="S504" s="28"/>
      <c r="T504" s="27"/>
      <c r="U504" s="28"/>
    </row>
    <row r="505" spans="19:21" x14ac:dyDescent="0.2">
      <c r="S505" s="28"/>
      <c r="T505" s="27"/>
      <c r="U505" s="28"/>
    </row>
    <row r="506" spans="19:21" x14ac:dyDescent="0.2">
      <c r="S506" s="28"/>
      <c r="T506" s="27"/>
      <c r="U506" s="28"/>
    </row>
    <row r="507" spans="19:21" x14ac:dyDescent="0.2">
      <c r="S507" s="28"/>
      <c r="T507" s="27"/>
      <c r="U507" s="28"/>
    </row>
    <row r="508" spans="19:21" x14ac:dyDescent="0.2">
      <c r="S508" s="28"/>
      <c r="T508" s="27"/>
      <c r="U508" s="28"/>
    </row>
    <row r="509" spans="19:21" x14ac:dyDescent="0.2">
      <c r="S509" s="28"/>
      <c r="T509" s="27"/>
      <c r="U509" s="28"/>
    </row>
    <row r="510" spans="19:21" x14ac:dyDescent="0.2">
      <c r="S510" s="28"/>
      <c r="T510" s="27"/>
      <c r="U510" s="28"/>
    </row>
    <row r="511" spans="19:21" x14ac:dyDescent="0.2">
      <c r="S511" s="28"/>
      <c r="T511" s="27"/>
      <c r="U511" s="28"/>
    </row>
    <row r="512" spans="19:21" x14ac:dyDescent="0.2">
      <c r="S512" s="28"/>
      <c r="T512" s="27"/>
      <c r="U512" s="28"/>
    </row>
    <row r="513" spans="19:21" x14ac:dyDescent="0.2">
      <c r="S513" s="28"/>
      <c r="T513" s="27"/>
      <c r="U513" s="28"/>
    </row>
    <row r="514" spans="19:21" x14ac:dyDescent="0.2">
      <c r="S514" s="28"/>
      <c r="T514" s="27"/>
      <c r="U514" s="28"/>
    </row>
    <row r="515" spans="19:21" x14ac:dyDescent="0.2">
      <c r="S515" s="28"/>
      <c r="T515" s="27"/>
      <c r="U515" s="28"/>
    </row>
    <row r="516" spans="19:21" x14ac:dyDescent="0.2">
      <c r="S516" s="28"/>
      <c r="T516" s="27"/>
      <c r="U516" s="28"/>
    </row>
    <row r="517" spans="19:21" x14ac:dyDescent="0.2">
      <c r="S517" s="28"/>
      <c r="T517" s="27"/>
      <c r="U517" s="28"/>
    </row>
    <row r="518" spans="19:21" x14ac:dyDescent="0.2">
      <c r="S518" s="28"/>
      <c r="T518" s="27"/>
      <c r="U518" s="28"/>
    </row>
    <row r="519" spans="19:21" x14ac:dyDescent="0.2">
      <c r="S519" s="28"/>
      <c r="T519" s="27"/>
      <c r="U519" s="28"/>
    </row>
    <row r="520" spans="19:21" x14ac:dyDescent="0.2">
      <c r="S520" s="28"/>
      <c r="T520" s="27"/>
      <c r="U520" s="28"/>
    </row>
    <row r="521" spans="19:21" x14ac:dyDescent="0.2">
      <c r="S521" s="28"/>
      <c r="T521" s="27"/>
      <c r="U521" s="28"/>
    </row>
    <row r="522" spans="19:21" x14ac:dyDescent="0.2">
      <c r="S522" s="28"/>
      <c r="T522" s="27"/>
      <c r="U522" s="28"/>
    </row>
    <row r="523" spans="19:21" x14ac:dyDescent="0.2">
      <c r="S523" s="28"/>
      <c r="T523" s="27"/>
      <c r="U523" s="28"/>
    </row>
    <row r="524" spans="19:21" x14ac:dyDescent="0.2">
      <c r="S524" s="28"/>
      <c r="T524" s="27"/>
      <c r="U524" s="28"/>
    </row>
    <row r="525" spans="19:21" x14ac:dyDescent="0.2">
      <c r="S525" s="28"/>
      <c r="T525" s="27"/>
      <c r="U525" s="28"/>
    </row>
    <row r="526" spans="19:21" x14ac:dyDescent="0.2">
      <c r="S526" s="28"/>
      <c r="T526" s="27"/>
      <c r="U526" s="28"/>
    </row>
    <row r="527" spans="19:21" x14ac:dyDescent="0.2">
      <c r="S527" s="28"/>
      <c r="T527" s="27"/>
    </row>
    <row r="528" spans="19:21" x14ac:dyDescent="0.2">
      <c r="S528" s="28"/>
      <c r="T528" s="27"/>
    </row>
    <row r="529" spans="19:20" x14ac:dyDescent="0.2">
      <c r="S529" s="28"/>
      <c r="T529" s="27"/>
    </row>
    <row r="530" spans="19:20" x14ac:dyDescent="0.2">
      <c r="S530" s="28"/>
      <c r="T530" s="27"/>
    </row>
    <row r="531" spans="19:20" x14ac:dyDescent="0.2">
      <c r="S531" s="28"/>
      <c r="T531" s="27"/>
    </row>
    <row r="532" spans="19:20" x14ac:dyDescent="0.2">
      <c r="S532" s="28"/>
      <c r="T532" s="27"/>
    </row>
    <row r="533" spans="19:20" x14ac:dyDescent="0.2">
      <c r="S533" s="28"/>
      <c r="T533" s="27"/>
    </row>
    <row r="534" spans="19:20" x14ac:dyDescent="0.2">
      <c r="S534" s="28"/>
      <c r="T534" s="27"/>
    </row>
    <row r="535" spans="19:20" x14ac:dyDescent="0.2">
      <c r="S535" s="28"/>
      <c r="T535" s="27"/>
    </row>
    <row r="536" spans="19:20" x14ac:dyDescent="0.2">
      <c r="S536" s="28"/>
      <c r="T536" s="27"/>
    </row>
    <row r="537" spans="19:20" x14ac:dyDescent="0.2">
      <c r="S537" s="28"/>
      <c r="T537" s="27"/>
    </row>
    <row r="538" spans="19:20" x14ac:dyDescent="0.2">
      <c r="S538" s="28"/>
      <c r="T538" s="27"/>
    </row>
    <row r="539" spans="19:20" x14ac:dyDescent="0.2">
      <c r="S539" s="28"/>
      <c r="T539" s="27"/>
    </row>
    <row r="540" spans="19:20" x14ac:dyDescent="0.2">
      <c r="S540" s="28"/>
      <c r="T540" s="27"/>
    </row>
    <row r="541" spans="19:20" x14ac:dyDescent="0.2">
      <c r="S541" s="28"/>
      <c r="T541" s="27"/>
    </row>
    <row r="542" spans="19:20" x14ac:dyDescent="0.2">
      <c r="S542" s="28"/>
      <c r="T542" s="27"/>
    </row>
    <row r="543" spans="19:20" x14ac:dyDescent="0.2">
      <c r="S543" s="28"/>
      <c r="T543" s="27"/>
    </row>
    <row r="544" spans="19:20" x14ac:dyDescent="0.2">
      <c r="S544" s="28"/>
      <c r="T544" s="27"/>
    </row>
    <row r="545" spans="19:20" x14ac:dyDescent="0.2">
      <c r="S545" s="28"/>
      <c r="T545" s="27"/>
    </row>
    <row r="546" spans="19:20" x14ac:dyDescent="0.2">
      <c r="S546" s="28"/>
      <c r="T546" s="27"/>
    </row>
    <row r="547" spans="19:20" x14ac:dyDescent="0.2">
      <c r="S547" s="28"/>
      <c r="T547" s="27"/>
    </row>
    <row r="548" spans="19:20" x14ac:dyDescent="0.2">
      <c r="S548" s="28"/>
      <c r="T548" s="27"/>
    </row>
    <row r="549" spans="19:20" x14ac:dyDescent="0.2">
      <c r="S549" s="28"/>
      <c r="T549" s="27"/>
    </row>
    <row r="550" spans="19:20" x14ac:dyDescent="0.2">
      <c r="S550" s="28"/>
      <c r="T550" s="27"/>
    </row>
    <row r="551" spans="19:20" x14ac:dyDescent="0.2">
      <c r="S551" s="28"/>
      <c r="T551" s="27"/>
    </row>
    <row r="552" spans="19:20" x14ac:dyDescent="0.2">
      <c r="S552" s="28"/>
      <c r="T552" s="27"/>
    </row>
    <row r="553" spans="19:20" x14ac:dyDescent="0.2">
      <c r="S553" s="28"/>
      <c r="T553" s="27"/>
    </row>
    <row r="554" spans="19:20" x14ac:dyDescent="0.2">
      <c r="S554" s="28"/>
      <c r="T554" s="27"/>
    </row>
    <row r="555" spans="19:20" x14ac:dyDescent="0.2">
      <c r="S555" s="28"/>
      <c r="T555" s="27"/>
    </row>
    <row r="556" spans="19:20" x14ac:dyDescent="0.2">
      <c r="S556" s="28"/>
      <c r="T556" s="27"/>
    </row>
    <row r="557" spans="19:20" x14ac:dyDescent="0.2">
      <c r="S557" s="28"/>
      <c r="T557" s="27"/>
    </row>
    <row r="558" spans="19:20" x14ac:dyDescent="0.2">
      <c r="S558" s="28"/>
      <c r="T558" s="27"/>
    </row>
    <row r="559" spans="19:20" x14ac:dyDescent="0.2">
      <c r="S559" s="28"/>
      <c r="T559" s="27"/>
    </row>
    <row r="560" spans="19:20" x14ac:dyDescent="0.2">
      <c r="S560" s="28"/>
      <c r="T560" s="27"/>
    </row>
    <row r="561" spans="19:20" x14ac:dyDescent="0.2">
      <c r="S561" s="28"/>
      <c r="T561" s="27"/>
    </row>
    <row r="562" spans="19:20" x14ac:dyDescent="0.2">
      <c r="T562" s="27"/>
    </row>
    <row r="563" spans="19:20" x14ac:dyDescent="0.2">
      <c r="T563" s="27"/>
    </row>
    <row r="564" spans="19:20" x14ac:dyDescent="0.2">
      <c r="T564" s="27"/>
    </row>
    <row r="565" spans="19:20" x14ac:dyDescent="0.2">
      <c r="T565" s="27"/>
    </row>
    <row r="566" spans="19:20" x14ac:dyDescent="0.2">
      <c r="T566" s="27"/>
    </row>
    <row r="567" spans="19:20" x14ac:dyDescent="0.2">
      <c r="T567" s="27"/>
    </row>
    <row r="568" spans="19:20" x14ac:dyDescent="0.2">
      <c r="T568" s="27"/>
    </row>
    <row r="569" spans="19:20" x14ac:dyDescent="0.2">
      <c r="T569" s="27"/>
    </row>
    <row r="570" spans="19:20" x14ac:dyDescent="0.2">
      <c r="T570" s="27"/>
    </row>
    <row r="571" spans="19:20" x14ac:dyDescent="0.2">
      <c r="T571" s="27"/>
    </row>
    <row r="572" spans="19:20" x14ac:dyDescent="0.2">
      <c r="T572" s="27"/>
    </row>
    <row r="573" spans="19:20" x14ac:dyDescent="0.2">
      <c r="T573" s="27"/>
    </row>
    <row r="574" spans="19:20" x14ac:dyDescent="0.2">
      <c r="T574" s="27"/>
    </row>
    <row r="575" spans="19:20" x14ac:dyDescent="0.2">
      <c r="T575" s="27"/>
    </row>
    <row r="576" spans="19:20" x14ac:dyDescent="0.2">
      <c r="T576" s="27"/>
    </row>
    <row r="577" spans="20:20" x14ac:dyDescent="0.2">
      <c r="T577" s="27"/>
    </row>
    <row r="578" spans="20:20" x14ac:dyDescent="0.2">
      <c r="T578" s="27"/>
    </row>
    <row r="579" spans="20:20" x14ac:dyDescent="0.2">
      <c r="T579" s="27"/>
    </row>
    <row r="670" spans="20:20" x14ac:dyDescent="0.2">
      <c r="T670" s="27"/>
    </row>
    <row r="671" spans="20:20" x14ac:dyDescent="0.2">
      <c r="T671" s="27"/>
    </row>
    <row r="672" spans="20:20" x14ac:dyDescent="0.2">
      <c r="T672" s="27"/>
    </row>
    <row r="673" spans="20:20" x14ac:dyDescent="0.2">
      <c r="T673" s="27"/>
    </row>
    <row r="674" spans="20:20" x14ac:dyDescent="0.2">
      <c r="T674" s="27"/>
    </row>
    <row r="675" spans="20:20" x14ac:dyDescent="0.2">
      <c r="T675" s="27"/>
    </row>
    <row r="676" spans="20:20" x14ac:dyDescent="0.2">
      <c r="T676" s="27"/>
    </row>
    <row r="677" spans="20:20" x14ac:dyDescent="0.2">
      <c r="T677" s="27"/>
    </row>
    <row r="678" spans="20:20" x14ac:dyDescent="0.2">
      <c r="T678" s="27"/>
    </row>
    <row r="679" spans="20:20" x14ac:dyDescent="0.2">
      <c r="T679" s="27"/>
    </row>
    <row r="680" spans="20:20" x14ac:dyDescent="0.2">
      <c r="T680" s="27"/>
    </row>
    <row r="681" spans="20:20" x14ac:dyDescent="0.2">
      <c r="T681" s="27"/>
    </row>
    <row r="682" spans="20:20" x14ac:dyDescent="0.2">
      <c r="T682" s="27"/>
    </row>
    <row r="683" spans="20:20" x14ac:dyDescent="0.2">
      <c r="T683" s="27"/>
    </row>
    <row r="684" spans="20:20" x14ac:dyDescent="0.2">
      <c r="T684" s="27"/>
    </row>
    <row r="685" spans="20:20" x14ac:dyDescent="0.2">
      <c r="T685" s="27"/>
    </row>
    <row r="686" spans="20:20" x14ac:dyDescent="0.2">
      <c r="T686" s="27"/>
    </row>
    <row r="687" spans="20:20" x14ac:dyDescent="0.2">
      <c r="T687" s="27"/>
    </row>
    <row r="688" spans="20:20" x14ac:dyDescent="0.2">
      <c r="T688" s="27"/>
    </row>
    <row r="689" spans="20:20" x14ac:dyDescent="0.2">
      <c r="T689" s="27"/>
    </row>
    <row r="690" spans="20:20" x14ac:dyDescent="0.2">
      <c r="T690" s="27"/>
    </row>
    <row r="691" spans="20:20" x14ac:dyDescent="0.2">
      <c r="T691" s="27"/>
    </row>
    <row r="692" spans="20:20" x14ac:dyDescent="0.2">
      <c r="T692" s="27"/>
    </row>
    <row r="693" spans="20:20" x14ac:dyDescent="0.2">
      <c r="T693" s="27"/>
    </row>
    <row r="694" spans="20:20" x14ac:dyDescent="0.2">
      <c r="T694" s="27"/>
    </row>
    <row r="695" spans="20:20" x14ac:dyDescent="0.2">
      <c r="T695" s="27"/>
    </row>
    <row r="696" spans="20:20" x14ac:dyDescent="0.2">
      <c r="T696" s="27"/>
    </row>
    <row r="697" spans="20:20" x14ac:dyDescent="0.2">
      <c r="T697" s="27"/>
    </row>
    <row r="698" spans="20:20" x14ac:dyDescent="0.2">
      <c r="T698" s="27"/>
    </row>
    <row r="699" spans="20:20" x14ac:dyDescent="0.2">
      <c r="T699" s="27"/>
    </row>
    <row r="700" spans="20:20" x14ac:dyDescent="0.2">
      <c r="T700" s="27"/>
    </row>
    <row r="701" spans="20:20" x14ac:dyDescent="0.2">
      <c r="T701" s="27"/>
    </row>
    <row r="702" spans="20:20" x14ac:dyDescent="0.2">
      <c r="T702" s="27"/>
    </row>
    <row r="703" spans="20:20" x14ac:dyDescent="0.2">
      <c r="T703" s="27"/>
    </row>
    <row r="704" spans="20:20" x14ac:dyDescent="0.2">
      <c r="T704" s="27"/>
    </row>
    <row r="705" spans="20:20" x14ac:dyDescent="0.2">
      <c r="T705" s="27"/>
    </row>
    <row r="706" spans="20:20" x14ac:dyDescent="0.2">
      <c r="T706" s="27"/>
    </row>
    <row r="707" spans="20:20" x14ac:dyDescent="0.2">
      <c r="T707" s="27"/>
    </row>
    <row r="708" spans="20:20" x14ac:dyDescent="0.2">
      <c r="T708" s="27"/>
    </row>
    <row r="709" spans="20:20" x14ac:dyDescent="0.2">
      <c r="T709" s="27"/>
    </row>
    <row r="710" spans="20:20" x14ac:dyDescent="0.2">
      <c r="T710" s="27"/>
    </row>
    <row r="711" spans="20:20" x14ac:dyDescent="0.2">
      <c r="T711" s="27"/>
    </row>
    <row r="712" spans="20:20" x14ac:dyDescent="0.2">
      <c r="T712" s="27"/>
    </row>
    <row r="713" spans="20:20" x14ac:dyDescent="0.2">
      <c r="T713" s="27"/>
    </row>
    <row r="714" spans="20:20" x14ac:dyDescent="0.2">
      <c r="T714" s="27"/>
    </row>
    <row r="715" spans="20:20" x14ac:dyDescent="0.2">
      <c r="T715" s="27"/>
    </row>
    <row r="716" spans="20:20" x14ac:dyDescent="0.2">
      <c r="T716" s="27"/>
    </row>
    <row r="717" spans="20:20" x14ac:dyDescent="0.2">
      <c r="T717" s="27"/>
    </row>
    <row r="718" spans="20:20" x14ac:dyDescent="0.2">
      <c r="T718" s="27"/>
    </row>
    <row r="719" spans="20:20" x14ac:dyDescent="0.2">
      <c r="T719" s="27"/>
    </row>
    <row r="720" spans="20:20" x14ac:dyDescent="0.2">
      <c r="T720" s="27"/>
    </row>
    <row r="721" spans="20:20" x14ac:dyDescent="0.2">
      <c r="T721" s="27"/>
    </row>
    <row r="722" spans="20:20" x14ac:dyDescent="0.2">
      <c r="T722" s="27"/>
    </row>
    <row r="723" spans="20:20" x14ac:dyDescent="0.2">
      <c r="T723" s="27"/>
    </row>
    <row r="724" spans="20:20" x14ac:dyDescent="0.2">
      <c r="T724" s="27"/>
    </row>
    <row r="725" spans="20:20" x14ac:dyDescent="0.2">
      <c r="T725" s="27"/>
    </row>
    <row r="726" spans="20:20" x14ac:dyDescent="0.2">
      <c r="T726" s="27"/>
    </row>
    <row r="727" spans="20:20" x14ac:dyDescent="0.2">
      <c r="T727" s="27"/>
    </row>
    <row r="728" spans="20:20" x14ac:dyDescent="0.2">
      <c r="T728" s="27"/>
    </row>
    <row r="729" spans="20:20" x14ac:dyDescent="0.2">
      <c r="T729" s="27"/>
    </row>
    <row r="730" spans="20:20" x14ac:dyDescent="0.2">
      <c r="T730" s="27"/>
    </row>
    <row r="731" spans="20:20" x14ac:dyDescent="0.2">
      <c r="T731" s="27"/>
    </row>
    <row r="732" spans="20:20" x14ac:dyDescent="0.2">
      <c r="T732" s="27"/>
    </row>
    <row r="733" spans="20:20" x14ac:dyDescent="0.2">
      <c r="T733" s="27"/>
    </row>
    <row r="734" spans="20:20" x14ac:dyDescent="0.2">
      <c r="T734" s="27"/>
    </row>
    <row r="735" spans="20:20" x14ac:dyDescent="0.2">
      <c r="T735" s="27"/>
    </row>
    <row r="736" spans="20:20" x14ac:dyDescent="0.2">
      <c r="T736" s="27"/>
    </row>
    <row r="737" spans="20:20" x14ac:dyDescent="0.2">
      <c r="T737" s="27"/>
    </row>
    <row r="738" spans="20:20" x14ac:dyDescent="0.2">
      <c r="T738" s="27"/>
    </row>
    <row r="739" spans="20:20" x14ac:dyDescent="0.2">
      <c r="T739" s="27"/>
    </row>
    <row r="740" spans="20:20" x14ac:dyDescent="0.2">
      <c r="T740" s="27"/>
    </row>
    <row r="741" spans="20:20" x14ac:dyDescent="0.2">
      <c r="T741" s="27"/>
    </row>
    <row r="742" spans="20:20" x14ac:dyDescent="0.2">
      <c r="T742" s="27"/>
    </row>
    <row r="743" spans="20:20" x14ac:dyDescent="0.2">
      <c r="T743" s="27"/>
    </row>
    <row r="744" spans="20:20" x14ac:dyDescent="0.2">
      <c r="T744" s="27"/>
    </row>
    <row r="745" spans="20:20" x14ac:dyDescent="0.2">
      <c r="T745" s="27"/>
    </row>
    <row r="746" spans="20:20" x14ac:dyDescent="0.2">
      <c r="T746" s="27"/>
    </row>
    <row r="747" spans="20:20" x14ac:dyDescent="0.2">
      <c r="T747" s="27"/>
    </row>
    <row r="748" spans="20:20" x14ac:dyDescent="0.2">
      <c r="T748" s="27"/>
    </row>
    <row r="749" spans="20:20" x14ac:dyDescent="0.2">
      <c r="T749" s="27"/>
    </row>
    <row r="750" spans="20:20" x14ac:dyDescent="0.2">
      <c r="T750" s="27"/>
    </row>
    <row r="751" spans="20:20" x14ac:dyDescent="0.2">
      <c r="T751" s="27"/>
    </row>
    <row r="752" spans="20:20" x14ac:dyDescent="0.2">
      <c r="T752" s="27"/>
    </row>
    <row r="753" spans="20:20" x14ac:dyDescent="0.2">
      <c r="T753" s="27"/>
    </row>
    <row r="754" spans="20:20" x14ac:dyDescent="0.2">
      <c r="T754" s="27"/>
    </row>
    <row r="755" spans="20:20" x14ac:dyDescent="0.2">
      <c r="T755" s="27"/>
    </row>
    <row r="756" spans="20:20" x14ac:dyDescent="0.2">
      <c r="T756" s="27"/>
    </row>
    <row r="757" spans="20:20" x14ac:dyDescent="0.2">
      <c r="T757" s="27"/>
    </row>
    <row r="758" spans="20:20" x14ac:dyDescent="0.2">
      <c r="T758" s="27"/>
    </row>
    <row r="759" spans="20:20" x14ac:dyDescent="0.2">
      <c r="T759" s="27"/>
    </row>
  </sheetData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47"/>
  <sheetViews>
    <sheetView workbookViewId="0"/>
  </sheetViews>
  <sheetFormatPr defaultRowHeight="10.199999999999999" x14ac:dyDescent="0.2"/>
  <cols>
    <col min="16" max="16" width="22.6640625" style="131" customWidth="1"/>
    <col min="17" max="18" width="6" customWidth="1"/>
  </cols>
  <sheetData>
    <row r="1" spans="1:18" ht="13.2" x14ac:dyDescent="0.25">
      <c r="A1" s="177" t="s">
        <v>911</v>
      </c>
    </row>
    <row r="2" spans="1:18" s="1" customFormat="1" ht="13.2" x14ac:dyDescent="0.25">
      <c r="A2" s="5" t="s">
        <v>788</v>
      </c>
      <c r="P2" s="129"/>
    </row>
    <row r="3" spans="1:18" s="2" customFormat="1" x14ac:dyDescent="0.2">
      <c r="A3" s="2" t="s">
        <v>0</v>
      </c>
      <c r="B3" s="2" t="s">
        <v>399</v>
      </c>
      <c r="C3" s="2" t="s">
        <v>400</v>
      </c>
      <c r="D3" s="2" t="s">
        <v>401</v>
      </c>
      <c r="E3" s="2" t="s">
        <v>402</v>
      </c>
      <c r="F3" s="2" t="s">
        <v>403</v>
      </c>
      <c r="G3" s="2" t="s">
        <v>404</v>
      </c>
      <c r="H3" s="2" t="s">
        <v>405</v>
      </c>
      <c r="I3" s="2" t="s">
        <v>406</v>
      </c>
      <c r="J3" s="2" t="s">
        <v>407</v>
      </c>
      <c r="K3" s="2" t="s">
        <v>408</v>
      </c>
      <c r="L3" s="2" t="s">
        <v>409</v>
      </c>
      <c r="M3" s="2" t="s">
        <v>13</v>
      </c>
      <c r="N3" s="2" t="s">
        <v>14</v>
      </c>
      <c r="O3" s="2" t="s">
        <v>15</v>
      </c>
      <c r="P3" s="130" t="s">
        <v>18</v>
      </c>
      <c r="Q3" s="2" t="s">
        <v>21</v>
      </c>
      <c r="R3" s="2" t="s">
        <v>22</v>
      </c>
    </row>
    <row r="4" spans="1:18" s="2" customFormat="1" x14ac:dyDescent="0.2">
      <c r="A4" s="2" t="s">
        <v>23</v>
      </c>
      <c r="B4" s="2">
        <v>158</v>
      </c>
      <c r="C4" s="2">
        <v>208</v>
      </c>
      <c r="D4" s="2">
        <v>145</v>
      </c>
      <c r="E4" s="2">
        <v>163</v>
      </c>
      <c r="F4" s="2">
        <v>178</v>
      </c>
      <c r="G4" s="2">
        <v>232</v>
      </c>
      <c r="H4" s="2">
        <v>153</v>
      </c>
      <c r="I4" s="2">
        <v>165</v>
      </c>
      <c r="J4" s="2">
        <v>343</v>
      </c>
      <c r="K4" s="2">
        <v>381</v>
      </c>
      <c r="L4" s="2">
        <v>392</v>
      </c>
      <c r="M4" s="2">
        <v>13573</v>
      </c>
      <c r="N4" s="2">
        <v>6541</v>
      </c>
      <c r="O4" s="2">
        <v>-76</v>
      </c>
      <c r="P4" s="130" t="s">
        <v>25</v>
      </c>
      <c r="Q4" s="2">
        <v>1</v>
      </c>
      <c r="R4" s="3">
        <v>39727.839398148149</v>
      </c>
    </row>
    <row r="5" spans="1:18" s="2" customFormat="1" x14ac:dyDescent="0.2">
      <c r="A5" s="2" t="s">
        <v>26</v>
      </c>
      <c r="B5" s="2">
        <v>150</v>
      </c>
      <c r="C5" s="2">
        <v>207</v>
      </c>
      <c r="D5" s="2">
        <v>139</v>
      </c>
      <c r="E5" s="2">
        <v>159</v>
      </c>
      <c r="F5" s="2">
        <v>170</v>
      </c>
      <c r="G5" s="2">
        <v>228</v>
      </c>
      <c r="H5" s="2">
        <v>154</v>
      </c>
      <c r="I5" s="2">
        <v>165</v>
      </c>
      <c r="J5" s="2">
        <v>361</v>
      </c>
      <c r="K5" s="2">
        <v>388</v>
      </c>
      <c r="L5" s="2">
        <v>403</v>
      </c>
      <c r="M5" s="2">
        <v>13585.5</v>
      </c>
      <c r="N5" s="2">
        <v>6542.5</v>
      </c>
      <c r="O5" s="2">
        <v>-76</v>
      </c>
      <c r="P5" s="130" t="s">
        <v>25</v>
      </c>
      <c r="Q5" s="2">
        <v>2</v>
      </c>
      <c r="R5" s="3">
        <v>39727.842557870368</v>
      </c>
    </row>
    <row r="6" spans="1:18" s="2" customFormat="1" x14ac:dyDescent="0.2">
      <c r="A6" s="2" t="s">
        <v>27</v>
      </c>
      <c r="B6" s="2">
        <v>152</v>
      </c>
      <c r="C6" s="2">
        <v>202</v>
      </c>
      <c r="D6" s="2">
        <v>140</v>
      </c>
      <c r="E6" s="2">
        <v>159</v>
      </c>
      <c r="F6" s="2">
        <v>179</v>
      </c>
      <c r="G6" s="2">
        <v>235</v>
      </c>
      <c r="H6" s="2">
        <v>151</v>
      </c>
      <c r="I6" s="2">
        <v>163</v>
      </c>
      <c r="J6" s="2">
        <v>359</v>
      </c>
      <c r="K6" s="2">
        <v>346</v>
      </c>
      <c r="L6" s="2">
        <v>392</v>
      </c>
      <c r="M6" s="2">
        <v>13598</v>
      </c>
      <c r="N6" s="2">
        <v>6544</v>
      </c>
      <c r="O6" s="2">
        <v>-76</v>
      </c>
      <c r="P6" s="130" t="s">
        <v>25</v>
      </c>
      <c r="Q6" s="2">
        <v>3</v>
      </c>
      <c r="R6" s="3">
        <v>39727.845567129632</v>
      </c>
    </row>
    <row r="7" spans="1:18" s="2" customFormat="1" x14ac:dyDescent="0.2">
      <c r="A7" s="2" t="s">
        <v>28</v>
      </c>
      <c r="B7" s="2">
        <v>160</v>
      </c>
      <c r="C7" s="2">
        <v>208</v>
      </c>
      <c r="D7" s="2">
        <v>142</v>
      </c>
      <c r="E7" s="2">
        <v>161</v>
      </c>
      <c r="F7" s="2">
        <v>179</v>
      </c>
      <c r="G7" s="2">
        <v>242</v>
      </c>
      <c r="H7" s="2">
        <v>151</v>
      </c>
      <c r="I7" s="2">
        <v>165</v>
      </c>
      <c r="J7" s="2">
        <v>384</v>
      </c>
      <c r="K7" s="2">
        <v>390</v>
      </c>
      <c r="L7" s="2">
        <v>407</v>
      </c>
      <c r="M7" s="2">
        <v>13610.5</v>
      </c>
      <c r="N7" s="2">
        <v>6545.5</v>
      </c>
      <c r="O7" s="2">
        <v>-76</v>
      </c>
      <c r="P7" s="130" t="s">
        <v>25</v>
      </c>
      <c r="Q7" s="2">
        <v>4</v>
      </c>
      <c r="R7" s="3">
        <v>39727.848564814813</v>
      </c>
    </row>
    <row r="8" spans="1:18" s="2" customFormat="1" x14ac:dyDescent="0.2">
      <c r="A8" s="2" t="s">
        <v>29</v>
      </c>
      <c r="B8" s="2">
        <v>169</v>
      </c>
      <c r="C8" s="2">
        <v>202</v>
      </c>
      <c r="D8" s="2">
        <v>145</v>
      </c>
      <c r="E8" s="2">
        <v>165</v>
      </c>
      <c r="F8" s="2">
        <v>174</v>
      </c>
      <c r="G8" s="2">
        <v>226</v>
      </c>
      <c r="H8" s="2">
        <v>152</v>
      </c>
      <c r="I8" s="2">
        <v>166</v>
      </c>
      <c r="J8" s="2">
        <v>382</v>
      </c>
      <c r="K8" s="2">
        <v>402</v>
      </c>
      <c r="L8" s="2">
        <v>427</v>
      </c>
      <c r="M8" s="2">
        <v>13623</v>
      </c>
      <c r="N8" s="2">
        <v>6547</v>
      </c>
      <c r="O8" s="2">
        <v>-76</v>
      </c>
      <c r="P8" s="130" t="s">
        <v>25</v>
      </c>
      <c r="Q8" s="2">
        <v>5</v>
      </c>
      <c r="R8" s="3">
        <v>39727.851585648146</v>
      </c>
    </row>
    <row r="9" spans="1:18" s="2" customFormat="1" x14ac:dyDescent="0.2">
      <c r="A9" s="2" t="s">
        <v>30</v>
      </c>
      <c r="B9" s="2">
        <v>155</v>
      </c>
      <c r="C9" s="2">
        <v>210</v>
      </c>
      <c r="D9" s="2">
        <v>141</v>
      </c>
      <c r="E9" s="2">
        <v>163</v>
      </c>
      <c r="F9" s="2">
        <v>175</v>
      </c>
      <c r="G9" s="2">
        <v>225</v>
      </c>
      <c r="H9" s="2">
        <v>155</v>
      </c>
      <c r="I9" s="2">
        <v>165</v>
      </c>
      <c r="J9" s="2">
        <v>376</v>
      </c>
      <c r="K9" s="2">
        <v>379</v>
      </c>
      <c r="L9" s="2">
        <v>390</v>
      </c>
      <c r="M9" s="2">
        <v>13253</v>
      </c>
      <c r="N9" s="2">
        <v>6222</v>
      </c>
      <c r="O9" s="2">
        <v>-75</v>
      </c>
      <c r="P9" s="130" t="s">
        <v>31</v>
      </c>
      <c r="Q9" s="2">
        <v>6</v>
      </c>
      <c r="R9" s="3">
        <v>39727.854641203703</v>
      </c>
    </row>
    <row r="10" spans="1:18" s="2" customFormat="1" x14ac:dyDescent="0.2">
      <c r="A10" s="2" t="s">
        <v>32</v>
      </c>
      <c r="B10" s="2">
        <v>152</v>
      </c>
      <c r="C10" s="2">
        <v>210</v>
      </c>
      <c r="D10" s="2">
        <v>136</v>
      </c>
      <c r="E10" s="2">
        <v>160</v>
      </c>
      <c r="F10" s="2">
        <v>165</v>
      </c>
      <c r="G10" s="2">
        <v>233</v>
      </c>
      <c r="H10" s="2">
        <v>151</v>
      </c>
      <c r="I10" s="2">
        <v>163</v>
      </c>
      <c r="J10" s="2">
        <v>357</v>
      </c>
      <c r="K10" s="2">
        <v>385</v>
      </c>
      <c r="L10" s="2">
        <v>407</v>
      </c>
      <c r="M10" s="2">
        <v>13243.5</v>
      </c>
      <c r="N10" s="2">
        <v>6225</v>
      </c>
      <c r="O10" s="2">
        <v>-75</v>
      </c>
      <c r="P10" s="130" t="s">
        <v>31</v>
      </c>
      <c r="Q10" s="2">
        <v>7</v>
      </c>
      <c r="R10" s="3">
        <v>39727.857847222222</v>
      </c>
    </row>
    <row r="11" spans="1:18" s="2" customFormat="1" x14ac:dyDescent="0.2">
      <c r="A11" s="2" t="s">
        <v>33</v>
      </c>
      <c r="B11" s="2">
        <v>156</v>
      </c>
      <c r="C11" s="2">
        <v>211</v>
      </c>
      <c r="D11" s="2">
        <v>136</v>
      </c>
      <c r="E11" s="2">
        <v>163</v>
      </c>
      <c r="F11" s="2">
        <v>171</v>
      </c>
      <c r="G11" s="2">
        <v>222</v>
      </c>
      <c r="H11" s="2">
        <v>150</v>
      </c>
      <c r="I11" s="2">
        <v>165</v>
      </c>
      <c r="J11" s="2">
        <v>387</v>
      </c>
      <c r="K11" s="2">
        <v>365</v>
      </c>
      <c r="L11" s="2">
        <v>401</v>
      </c>
      <c r="M11" s="2">
        <v>13234</v>
      </c>
      <c r="N11" s="2">
        <v>6228</v>
      </c>
      <c r="O11" s="2">
        <v>-75</v>
      </c>
      <c r="P11" s="130" t="s">
        <v>31</v>
      </c>
      <c r="Q11" s="2">
        <v>8</v>
      </c>
      <c r="R11" s="3">
        <v>39727.860856481479</v>
      </c>
    </row>
    <row r="12" spans="1:18" s="2" customFormat="1" x14ac:dyDescent="0.2">
      <c r="A12" s="2" t="s">
        <v>34</v>
      </c>
      <c r="B12" s="2">
        <v>155</v>
      </c>
      <c r="C12" s="2">
        <v>208</v>
      </c>
      <c r="D12" s="2">
        <v>134</v>
      </c>
      <c r="E12" s="2">
        <v>164</v>
      </c>
      <c r="F12" s="2">
        <v>170</v>
      </c>
      <c r="G12" s="2">
        <v>233</v>
      </c>
      <c r="H12" s="2">
        <v>152</v>
      </c>
      <c r="I12" s="2">
        <v>164</v>
      </c>
      <c r="J12" s="2">
        <v>369</v>
      </c>
      <c r="K12" s="2">
        <v>390</v>
      </c>
      <c r="L12" s="2">
        <v>396</v>
      </c>
      <c r="M12" s="2">
        <v>13224.5</v>
      </c>
      <c r="N12" s="2">
        <v>6231</v>
      </c>
      <c r="O12" s="2">
        <v>-75</v>
      </c>
      <c r="P12" s="130" t="s">
        <v>31</v>
      </c>
      <c r="Q12" s="2">
        <v>9</v>
      </c>
      <c r="R12" s="3">
        <v>39727.863854166666</v>
      </c>
    </row>
    <row r="13" spans="1:18" s="2" customFormat="1" x14ac:dyDescent="0.2">
      <c r="A13" s="2" t="s">
        <v>35</v>
      </c>
      <c r="B13" s="2">
        <v>162</v>
      </c>
      <c r="C13" s="2">
        <v>208</v>
      </c>
      <c r="D13" s="2">
        <v>141</v>
      </c>
      <c r="E13" s="2">
        <v>160</v>
      </c>
      <c r="F13" s="2">
        <v>176</v>
      </c>
      <c r="G13" s="2">
        <v>221</v>
      </c>
      <c r="H13" s="2">
        <v>158</v>
      </c>
      <c r="I13" s="2">
        <v>165</v>
      </c>
      <c r="J13" s="2">
        <v>364</v>
      </c>
      <c r="K13" s="2">
        <v>412</v>
      </c>
      <c r="L13" s="2">
        <v>399</v>
      </c>
      <c r="M13" s="2">
        <v>13215</v>
      </c>
      <c r="N13" s="2">
        <v>6234</v>
      </c>
      <c r="O13" s="2">
        <v>-75</v>
      </c>
      <c r="P13" s="130" t="s">
        <v>31</v>
      </c>
      <c r="Q13" s="2">
        <v>10</v>
      </c>
      <c r="R13" s="3">
        <v>39727.866863425923</v>
      </c>
    </row>
    <row r="14" spans="1:18" s="2" customFormat="1" x14ac:dyDescent="0.2">
      <c r="A14" s="2" t="s">
        <v>36</v>
      </c>
      <c r="B14" s="2">
        <v>235</v>
      </c>
      <c r="C14" s="2">
        <v>126</v>
      </c>
      <c r="D14" s="2">
        <v>147</v>
      </c>
      <c r="E14" s="2">
        <v>167</v>
      </c>
      <c r="F14" s="2">
        <v>179</v>
      </c>
      <c r="G14" s="2">
        <v>260</v>
      </c>
      <c r="H14" s="2">
        <v>158</v>
      </c>
      <c r="I14" s="2">
        <v>173</v>
      </c>
      <c r="J14" s="2">
        <v>392</v>
      </c>
      <c r="K14" s="2">
        <v>372</v>
      </c>
      <c r="L14" s="2">
        <v>402</v>
      </c>
      <c r="M14" s="2">
        <v>13244</v>
      </c>
      <c r="N14" s="2">
        <v>6246</v>
      </c>
      <c r="O14" s="2">
        <v>-75</v>
      </c>
      <c r="P14" s="130" t="s">
        <v>37</v>
      </c>
      <c r="Q14" s="2">
        <v>11</v>
      </c>
      <c r="R14" s="3">
        <v>39727.869884259257</v>
      </c>
    </row>
    <row r="15" spans="1:18" s="2" customFormat="1" x14ac:dyDescent="0.2">
      <c r="A15" s="2" t="s">
        <v>38</v>
      </c>
      <c r="B15" s="2">
        <v>222</v>
      </c>
      <c r="C15" s="2">
        <v>130</v>
      </c>
      <c r="D15" s="2">
        <v>149</v>
      </c>
      <c r="E15" s="2">
        <v>163</v>
      </c>
      <c r="F15" s="2">
        <v>180</v>
      </c>
      <c r="G15" s="2">
        <v>261</v>
      </c>
      <c r="H15" s="2">
        <v>158</v>
      </c>
      <c r="I15" s="2">
        <v>171</v>
      </c>
      <c r="J15" s="2">
        <v>374</v>
      </c>
      <c r="K15" s="2">
        <v>394</v>
      </c>
      <c r="L15" s="2">
        <v>404</v>
      </c>
      <c r="M15" s="2">
        <v>13249</v>
      </c>
      <c r="N15" s="2">
        <v>6247</v>
      </c>
      <c r="O15" s="2">
        <v>-75</v>
      </c>
      <c r="P15" s="130" t="s">
        <v>37</v>
      </c>
      <c r="Q15" s="2">
        <v>12</v>
      </c>
      <c r="R15" s="3">
        <v>39727.873067129629</v>
      </c>
    </row>
    <row r="16" spans="1:18" s="2" customFormat="1" x14ac:dyDescent="0.2">
      <c r="A16" s="2" t="s">
        <v>39</v>
      </c>
      <c r="B16" s="2">
        <v>157</v>
      </c>
      <c r="C16" s="2">
        <v>211</v>
      </c>
      <c r="D16" s="2">
        <v>139</v>
      </c>
      <c r="E16" s="2">
        <v>159</v>
      </c>
      <c r="F16" s="2">
        <v>169</v>
      </c>
      <c r="G16" s="2">
        <v>240</v>
      </c>
      <c r="H16" s="2">
        <v>154</v>
      </c>
      <c r="I16" s="2">
        <v>162</v>
      </c>
      <c r="J16" s="2">
        <v>367</v>
      </c>
      <c r="K16" s="2">
        <v>370</v>
      </c>
      <c r="L16" s="2">
        <v>393</v>
      </c>
      <c r="M16" s="2">
        <v>12635</v>
      </c>
      <c r="N16" s="2">
        <v>5701</v>
      </c>
      <c r="O16" s="2">
        <v>-75</v>
      </c>
      <c r="P16" s="130" t="s">
        <v>40</v>
      </c>
      <c r="Q16" s="2">
        <v>13</v>
      </c>
      <c r="R16" s="3">
        <v>39727.876134259262</v>
      </c>
    </row>
    <row r="17" spans="1:18" s="2" customFormat="1" x14ac:dyDescent="0.2">
      <c r="A17" s="2" t="s">
        <v>41</v>
      </c>
      <c r="B17" s="2">
        <v>153</v>
      </c>
      <c r="C17" s="2">
        <v>214</v>
      </c>
      <c r="D17" s="2">
        <v>134</v>
      </c>
      <c r="E17" s="2">
        <v>167</v>
      </c>
      <c r="F17" s="2">
        <v>167</v>
      </c>
      <c r="G17" s="2">
        <v>227</v>
      </c>
      <c r="H17" s="2">
        <v>151</v>
      </c>
      <c r="I17" s="2">
        <v>162</v>
      </c>
      <c r="J17" s="2">
        <v>377</v>
      </c>
      <c r="K17" s="2">
        <v>367</v>
      </c>
      <c r="L17" s="2">
        <v>397</v>
      </c>
      <c r="M17" s="2">
        <v>12619.5</v>
      </c>
      <c r="N17" s="2">
        <v>5699.5</v>
      </c>
      <c r="O17" s="2">
        <v>-75</v>
      </c>
      <c r="P17" s="130" t="s">
        <v>40</v>
      </c>
      <c r="Q17" s="2">
        <v>14</v>
      </c>
      <c r="R17" s="3">
        <v>39727.879328703704</v>
      </c>
    </row>
    <row r="18" spans="1:18" s="2" customFormat="1" x14ac:dyDescent="0.2">
      <c r="A18" s="2" t="s">
        <v>42</v>
      </c>
      <c r="B18" s="2">
        <v>164</v>
      </c>
      <c r="C18" s="2">
        <v>207</v>
      </c>
      <c r="D18" s="2">
        <v>140</v>
      </c>
      <c r="E18" s="2">
        <v>166</v>
      </c>
      <c r="F18" s="2">
        <v>173</v>
      </c>
      <c r="G18" s="2">
        <v>219</v>
      </c>
      <c r="H18" s="2">
        <v>156</v>
      </c>
      <c r="I18" s="2">
        <v>164</v>
      </c>
      <c r="J18" s="2">
        <v>372</v>
      </c>
      <c r="K18" s="2">
        <v>372</v>
      </c>
      <c r="L18" s="2">
        <v>394</v>
      </c>
      <c r="M18" s="2">
        <v>12604</v>
      </c>
      <c r="N18" s="2">
        <v>5698</v>
      </c>
      <c r="O18" s="2">
        <v>-75</v>
      </c>
      <c r="P18" s="130" t="s">
        <v>40</v>
      </c>
      <c r="Q18" s="2">
        <v>15</v>
      </c>
      <c r="R18" s="3">
        <v>39727.882326388892</v>
      </c>
    </row>
    <row r="19" spans="1:18" s="2" customFormat="1" x14ac:dyDescent="0.2">
      <c r="A19" s="2" t="s">
        <v>43</v>
      </c>
      <c r="B19" s="2">
        <v>167</v>
      </c>
      <c r="C19" s="2">
        <v>162</v>
      </c>
      <c r="D19" s="2">
        <v>142</v>
      </c>
      <c r="E19" s="2">
        <v>163</v>
      </c>
      <c r="F19" s="2">
        <v>177</v>
      </c>
      <c r="G19" s="2">
        <v>279</v>
      </c>
      <c r="H19" s="2">
        <v>161</v>
      </c>
      <c r="I19" s="2">
        <v>170</v>
      </c>
      <c r="J19" s="2">
        <v>356</v>
      </c>
      <c r="K19" s="2">
        <v>377</v>
      </c>
      <c r="L19" s="2">
        <v>423</v>
      </c>
      <c r="M19" s="2">
        <v>13680</v>
      </c>
      <c r="N19" s="2">
        <v>6443</v>
      </c>
      <c r="O19" s="2">
        <v>-76</v>
      </c>
      <c r="P19" s="130" t="s">
        <v>44</v>
      </c>
      <c r="Q19" s="2">
        <v>16</v>
      </c>
      <c r="R19" s="3">
        <v>39727.885381944441</v>
      </c>
    </row>
    <row r="20" spans="1:18" s="2" customFormat="1" x14ac:dyDescent="0.2">
      <c r="A20" s="2" t="s">
        <v>45</v>
      </c>
      <c r="B20" s="2">
        <v>170</v>
      </c>
      <c r="C20" s="2">
        <v>166</v>
      </c>
      <c r="D20" s="2">
        <v>135</v>
      </c>
      <c r="E20" s="2">
        <v>162</v>
      </c>
      <c r="F20" s="2">
        <v>179</v>
      </c>
      <c r="G20" s="2">
        <v>260</v>
      </c>
      <c r="H20" s="2">
        <v>158</v>
      </c>
      <c r="I20" s="2">
        <v>175</v>
      </c>
      <c r="J20" s="2">
        <v>384</v>
      </c>
      <c r="K20" s="2">
        <v>387</v>
      </c>
      <c r="L20" s="2">
        <v>419</v>
      </c>
      <c r="M20" s="2">
        <v>13677.7</v>
      </c>
      <c r="N20" s="2">
        <v>6447</v>
      </c>
      <c r="O20" s="2">
        <v>-76</v>
      </c>
      <c r="P20" s="130" t="s">
        <v>44</v>
      </c>
      <c r="Q20" s="2">
        <v>17</v>
      </c>
      <c r="R20" s="3">
        <v>39727.88857638889</v>
      </c>
    </row>
    <row r="21" spans="1:18" s="2" customFormat="1" x14ac:dyDescent="0.2">
      <c r="A21" s="2" t="s">
        <v>46</v>
      </c>
      <c r="B21" s="2">
        <v>168</v>
      </c>
      <c r="C21" s="2">
        <v>167</v>
      </c>
      <c r="D21" s="2">
        <v>133</v>
      </c>
      <c r="E21" s="2">
        <v>161</v>
      </c>
      <c r="F21" s="2">
        <v>180</v>
      </c>
      <c r="G21" s="2">
        <v>260</v>
      </c>
      <c r="H21" s="2">
        <v>164</v>
      </c>
      <c r="I21" s="2">
        <v>174</v>
      </c>
      <c r="J21" s="2">
        <v>390</v>
      </c>
      <c r="K21" s="2">
        <v>401</v>
      </c>
      <c r="L21" s="2">
        <v>409</v>
      </c>
      <c r="M21" s="2">
        <v>13675.3</v>
      </c>
      <c r="N21" s="2">
        <v>6451</v>
      </c>
      <c r="O21" s="2">
        <v>-76</v>
      </c>
      <c r="P21" s="130" t="s">
        <v>44</v>
      </c>
      <c r="Q21" s="2">
        <v>18</v>
      </c>
      <c r="R21" s="3">
        <v>39727.891550925924</v>
      </c>
    </row>
    <row r="22" spans="1:18" s="2" customFormat="1" x14ac:dyDescent="0.2">
      <c r="A22" s="2" t="s">
        <v>47</v>
      </c>
      <c r="B22" s="2">
        <v>169</v>
      </c>
      <c r="C22" s="2">
        <v>160</v>
      </c>
      <c r="D22" s="2">
        <v>138</v>
      </c>
      <c r="E22" s="2">
        <v>165</v>
      </c>
      <c r="F22" s="2">
        <v>171</v>
      </c>
      <c r="G22" s="2">
        <v>265</v>
      </c>
      <c r="H22" s="2">
        <v>160</v>
      </c>
      <c r="I22" s="2">
        <v>173</v>
      </c>
      <c r="J22" s="2">
        <v>372</v>
      </c>
      <c r="K22" s="2">
        <v>396</v>
      </c>
      <c r="L22" s="2">
        <v>422</v>
      </c>
      <c r="M22" s="2">
        <v>13673</v>
      </c>
      <c r="N22" s="2">
        <v>6455</v>
      </c>
      <c r="O22" s="2">
        <v>-76</v>
      </c>
      <c r="P22" s="130" t="s">
        <v>44</v>
      </c>
      <c r="Q22" s="2">
        <v>19</v>
      </c>
      <c r="R22" s="3">
        <v>39727.894571759258</v>
      </c>
    </row>
    <row r="23" spans="1:18" s="2" customFormat="1" x14ac:dyDescent="0.2">
      <c r="A23" s="2" t="s">
        <v>48</v>
      </c>
      <c r="B23" s="2">
        <v>170</v>
      </c>
      <c r="C23" s="2">
        <v>164</v>
      </c>
      <c r="D23" s="2">
        <v>142</v>
      </c>
      <c r="E23" s="2">
        <v>167</v>
      </c>
      <c r="F23" s="2">
        <v>166</v>
      </c>
      <c r="G23" s="2">
        <v>282</v>
      </c>
      <c r="H23" s="2">
        <v>160</v>
      </c>
      <c r="I23" s="2">
        <v>174</v>
      </c>
      <c r="J23" s="2">
        <v>385</v>
      </c>
      <c r="K23" s="2">
        <v>426</v>
      </c>
      <c r="L23" s="2">
        <v>416</v>
      </c>
      <c r="M23" s="2">
        <v>13634</v>
      </c>
      <c r="N23" s="2">
        <v>6576</v>
      </c>
      <c r="O23" s="2">
        <v>-76</v>
      </c>
      <c r="P23" s="130" t="s">
        <v>49</v>
      </c>
      <c r="Q23" s="2">
        <v>20</v>
      </c>
      <c r="R23" s="3">
        <v>39727.897627314815</v>
      </c>
    </row>
    <row r="24" spans="1:18" s="2" customFormat="1" x14ac:dyDescent="0.2">
      <c r="A24" s="2" t="s">
        <v>50</v>
      </c>
      <c r="B24" s="2">
        <v>169</v>
      </c>
      <c r="C24" s="2">
        <v>167</v>
      </c>
      <c r="D24" s="2">
        <v>144</v>
      </c>
      <c r="E24" s="2">
        <v>165</v>
      </c>
      <c r="F24" s="2">
        <v>173</v>
      </c>
      <c r="G24" s="2">
        <v>276</v>
      </c>
      <c r="H24" s="2">
        <v>160</v>
      </c>
      <c r="I24" s="2">
        <v>174</v>
      </c>
      <c r="J24" s="2">
        <v>392</v>
      </c>
      <c r="K24" s="2">
        <v>402</v>
      </c>
      <c r="L24" s="2">
        <v>398</v>
      </c>
      <c r="M24" s="2">
        <v>13634</v>
      </c>
      <c r="N24" s="2">
        <v>6581.3</v>
      </c>
      <c r="O24" s="2">
        <v>-76</v>
      </c>
      <c r="P24" s="130" t="s">
        <v>49</v>
      </c>
      <c r="Q24" s="2">
        <v>21</v>
      </c>
      <c r="R24" s="3">
        <v>39727.900833333333</v>
      </c>
    </row>
    <row r="25" spans="1:18" s="2" customFormat="1" x14ac:dyDescent="0.2">
      <c r="A25" s="2" t="s">
        <v>51</v>
      </c>
      <c r="B25" s="2">
        <v>168</v>
      </c>
      <c r="C25" s="2">
        <v>167</v>
      </c>
      <c r="D25" s="2">
        <v>139</v>
      </c>
      <c r="E25" s="2">
        <v>169</v>
      </c>
      <c r="F25" s="2">
        <v>171</v>
      </c>
      <c r="G25" s="2">
        <v>263</v>
      </c>
      <c r="H25" s="2">
        <v>164</v>
      </c>
      <c r="I25" s="2">
        <v>174</v>
      </c>
      <c r="J25" s="2">
        <v>406</v>
      </c>
      <c r="K25" s="2">
        <v>376</v>
      </c>
      <c r="L25" s="2">
        <v>421</v>
      </c>
      <c r="M25" s="2">
        <v>13634</v>
      </c>
      <c r="N25" s="2">
        <v>6586.7</v>
      </c>
      <c r="O25" s="2">
        <v>-76</v>
      </c>
      <c r="P25" s="130" t="s">
        <v>49</v>
      </c>
      <c r="Q25" s="2">
        <v>22</v>
      </c>
      <c r="R25" s="3">
        <v>39727.903831018521</v>
      </c>
    </row>
    <row r="26" spans="1:18" s="2" customFormat="1" x14ac:dyDescent="0.2">
      <c r="A26" s="2" t="s">
        <v>52</v>
      </c>
      <c r="B26" s="2">
        <v>173</v>
      </c>
      <c r="C26" s="2">
        <v>168</v>
      </c>
      <c r="D26" s="2">
        <v>140</v>
      </c>
      <c r="E26" s="2">
        <v>161</v>
      </c>
      <c r="F26" s="2">
        <v>166</v>
      </c>
      <c r="G26" s="2">
        <v>259</v>
      </c>
      <c r="H26" s="2">
        <v>162</v>
      </c>
      <c r="I26" s="2">
        <v>175</v>
      </c>
      <c r="J26" s="2">
        <v>397</v>
      </c>
      <c r="K26" s="2">
        <v>396</v>
      </c>
      <c r="L26" s="2">
        <v>414</v>
      </c>
      <c r="M26" s="2">
        <v>13634</v>
      </c>
      <c r="N26" s="2">
        <v>6592</v>
      </c>
      <c r="O26" s="2">
        <v>-76</v>
      </c>
      <c r="P26" s="130" t="s">
        <v>49</v>
      </c>
      <c r="Q26" s="2">
        <v>23</v>
      </c>
      <c r="R26" s="3">
        <v>39727.906828703701</v>
      </c>
    </row>
    <row r="27" spans="1:18" s="2" customFormat="1" x14ac:dyDescent="0.2">
      <c r="A27" s="2" t="s">
        <v>53</v>
      </c>
      <c r="B27" s="2">
        <v>167</v>
      </c>
      <c r="C27" s="2">
        <v>205</v>
      </c>
      <c r="D27" s="2">
        <v>146</v>
      </c>
      <c r="E27" s="2">
        <v>160</v>
      </c>
      <c r="F27" s="2">
        <v>178</v>
      </c>
      <c r="G27" s="2">
        <v>240</v>
      </c>
      <c r="H27" s="2">
        <v>153</v>
      </c>
      <c r="I27" s="2">
        <v>164</v>
      </c>
      <c r="J27" s="2">
        <v>379</v>
      </c>
      <c r="K27" s="2">
        <v>404</v>
      </c>
      <c r="L27" s="2">
        <v>407</v>
      </c>
      <c r="M27" s="2">
        <v>8800</v>
      </c>
      <c r="N27" s="2">
        <v>89</v>
      </c>
      <c r="O27" s="2">
        <v>-56</v>
      </c>
      <c r="P27" s="130" t="s">
        <v>54</v>
      </c>
      <c r="Q27" s="2">
        <v>24</v>
      </c>
      <c r="R27" s="3">
        <v>39727.909872685188</v>
      </c>
    </row>
    <row r="28" spans="1:18" s="2" customFormat="1" x14ac:dyDescent="0.2">
      <c r="A28" s="2" t="s">
        <v>55</v>
      </c>
      <c r="B28" s="2">
        <v>169</v>
      </c>
      <c r="C28" s="2">
        <v>202</v>
      </c>
      <c r="D28" s="2">
        <v>142</v>
      </c>
      <c r="E28" s="2">
        <v>169</v>
      </c>
      <c r="F28" s="2">
        <v>173</v>
      </c>
      <c r="G28" s="2">
        <v>220</v>
      </c>
      <c r="H28" s="2">
        <v>156</v>
      </c>
      <c r="I28" s="2">
        <v>163</v>
      </c>
      <c r="J28" s="2">
        <v>367</v>
      </c>
      <c r="K28" s="2">
        <v>411</v>
      </c>
      <c r="L28" s="2">
        <v>400</v>
      </c>
      <c r="M28" s="2">
        <v>8787.7999999999993</v>
      </c>
      <c r="N28" s="2">
        <v>103</v>
      </c>
      <c r="O28" s="2">
        <v>-56</v>
      </c>
      <c r="P28" s="130" t="s">
        <v>54</v>
      </c>
      <c r="Q28" s="2">
        <v>25</v>
      </c>
      <c r="R28" s="3">
        <v>39727.91306712963</v>
      </c>
    </row>
    <row r="29" spans="1:18" s="2" customFormat="1" x14ac:dyDescent="0.2">
      <c r="A29" s="2" t="s">
        <v>56</v>
      </c>
      <c r="B29" s="2">
        <v>166</v>
      </c>
      <c r="C29" s="2">
        <v>207</v>
      </c>
      <c r="D29" s="2">
        <v>146</v>
      </c>
      <c r="E29" s="2">
        <v>171</v>
      </c>
      <c r="F29" s="2">
        <v>172</v>
      </c>
      <c r="G29" s="2">
        <v>234</v>
      </c>
      <c r="H29" s="2">
        <v>156</v>
      </c>
      <c r="I29" s="2">
        <v>165</v>
      </c>
      <c r="J29" s="2">
        <v>376</v>
      </c>
      <c r="K29" s="2">
        <v>377</v>
      </c>
      <c r="L29" s="2">
        <v>402</v>
      </c>
      <c r="M29" s="2">
        <v>8775.5</v>
      </c>
      <c r="N29" s="2">
        <v>117</v>
      </c>
      <c r="O29" s="2">
        <v>-56</v>
      </c>
      <c r="P29" s="130" t="s">
        <v>54</v>
      </c>
      <c r="Q29" s="2">
        <v>26</v>
      </c>
      <c r="R29" s="3">
        <v>39727.916064814817</v>
      </c>
    </row>
    <row r="30" spans="1:18" s="2" customFormat="1" x14ac:dyDescent="0.2">
      <c r="A30" s="2" t="s">
        <v>57</v>
      </c>
      <c r="B30" s="2">
        <v>171</v>
      </c>
      <c r="C30" s="2">
        <v>204</v>
      </c>
      <c r="D30" s="2">
        <v>150</v>
      </c>
      <c r="E30" s="2">
        <v>169</v>
      </c>
      <c r="F30" s="2">
        <v>179</v>
      </c>
      <c r="G30" s="2">
        <v>230</v>
      </c>
      <c r="H30" s="2">
        <v>157</v>
      </c>
      <c r="I30" s="2">
        <v>164</v>
      </c>
      <c r="J30" s="2">
        <v>363</v>
      </c>
      <c r="K30" s="2">
        <v>406</v>
      </c>
      <c r="L30" s="2">
        <v>403</v>
      </c>
      <c r="M30" s="2">
        <v>8763.2999999999993</v>
      </c>
      <c r="N30" s="2">
        <v>131</v>
      </c>
      <c r="O30" s="2">
        <v>-56</v>
      </c>
      <c r="P30" s="130" t="s">
        <v>54</v>
      </c>
      <c r="Q30" s="2">
        <v>27</v>
      </c>
      <c r="R30" s="3">
        <v>39727.919074074074</v>
      </c>
    </row>
    <row r="31" spans="1:18" s="2" customFormat="1" x14ac:dyDescent="0.2">
      <c r="A31" s="2" t="s">
        <v>58</v>
      </c>
      <c r="B31" s="2">
        <v>174</v>
      </c>
      <c r="C31" s="2">
        <v>201</v>
      </c>
      <c r="D31" s="2">
        <v>139</v>
      </c>
      <c r="E31" s="2">
        <v>166</v>
      </c>
      <c r="F31" s="2">
        <v>177</v>
      </c>
      <c r="G31" s="2">
        <v>234</v>
      </c>
      <c r="H31" s="2">
        <v>155</v>
      </c>
      <c r="I31" s="2">
        <v>166</v>
      </c>
      <c r="J31" s="2">
        <v>385</v>
      </c>
      <c r="K31" s="2">
        <v>408</v>
      </c>
      <c r="L31" s="2">
        <v>416</v>
      </c>
      <c r="M31" s="2">
        <v>8751</v>
      </c>
      <c r="N31" s="2">
        <v>145</v>
      </c>
      <c r="O31" s="2">
        <v>-56</v>
      </c>
      <c r="P31" s="130" t="s">
        <v>54</v>
      </c>
      <c r="Q31" s="2">
        <v>28</v>
      </c>
      <c r="R31" s="3">
        <v>39727.922071759262</v>
      </c>
    </row>
    <row r="32" spans="1:18" s="2" customFormat="1" x14ac:dyDescent="0.2">
      <c r="A32" s="2" t="s">
        <v>59</v>
      </c>
      <c r="B32" s="2">
        <v>196</v>
      </c>
      <c r="C32" s="2">
        <v>171</v>
      </c>
      <c r="D32" s="2">
        <v>168</v>
      </c>
      <c r="E32" s="2">
        <v>153</v>
      </c>
      <c r="F32" s="2">
        <v>184</v>
      </c>
      <c r="G32" s="2">
        <v>240</v>
      </c>
      <c r="H32" s="2">
        <v>150</v>
      </c>
      <c r="I32" s="2">
        <v>208</v>
      </c>
      <c r="J32" s="2">
        <v>412</v>
      </c>
      <c r="K32" s="2">
        <v>414</v>
      </c>
      <c r="L32" s="2">
        <v>425</v>
      </c>
      <c r="M32" s="2">
        <v>8168</v>
      </c>
      <c r="N32" s="2">
        <v>-398</v>
      </c>
      <c r="O32" s="2">
        <v>-57</v>
      </c>
      <c r="P32" s="130" t="s">
        <v>60</v>
      </c>
      <c r="Q32" s="2">
        <v>29</v>
      </c>
      <c r="R32" s="3">
        <v>39727.925115740742</v>
      </c>
    </row>
    <row r="33" spans="1:18" s="2" customFormat="1" x14ac:dyDescent="0.2">
      <c r="A33" s="2" t="s">
        <v>61</v>
      </c>
      <c r="B33" s="2">
        <v>184</v>
      </c>
      <c r="C33" s="2">
        <v>177</v>
      </c>
      <c r="D33" s="2">
        <v>170</v>
      </c>
      <c r="E33" s="2">
        <v>161</v>
      </c>
      <c r="F33" s="2">
        <v>178</v>
      </c>
      <c r="G33" s="2">
        <v>238</v>
      </c>
      <c r="H33" s="2">
        <v>155</v>
      </c>
      <c r="I33" s="2">
        <v>214</v>
      </c>
      <c r="J33" s="2">
        <v>429</v>
      </c>
      <c r="K33" s="2">
        <v>420</v>
      </c>
      <c r="L33" s="2">
        <v>435</v>
      </c>
      <c r="M33" s="2">
        <v>8142.8</v>
      </c>
      <c r="N33" s="2">
        <v>-398</v>
      </c>
      <c r="O33" s="2">
        <v>-57</v>
      </c>
      <c r="P33" s="130" t="s">
        <v>60</v>
      </c>
      <c r="Q33" s="2">
        <v>30</v>
      </c>
      <c r="R33" s="3">
        <v>39727.928287037037</v>
      </c>
    </row>
    <row r="34" spans="1:18" s="2" customFormat="1" x14ac:dyDescent="0.2">
      <c r="A34" s="2" t="s">
        <v>62</v>
      </c>
      <c r="B34" s="2">
        <v>195</v>
      </c>
      <c r="C34" s="2">
        <v>176</v>
      </c>
      <c r="D34" s="2">
        <v>175</v>
      </c>
      <c r="E34" s="2">
        <v>154</v>
      </c>
      <c r="F34" s="2">
        <v>173</v>
      </c>
      <c r="G34" s="2">
        <v>240</v>
      </c>
      <c r="H34" s="2">
        <v>152</v>
      </c>
      <c r="I34" s="2">
        <v>211</v>
      </c>
      <c r="J34" s="2">
        <v>439</v>
      </c>
      <c r="K34" s="2">
        <v>394</v>
      </c>
      <c r="L34" s="2">
        <v>433</v>
      </c>
      <c r="M34" s="2">
        <v>8117.5</v>
      </c>
      <c r="N34" s="2">
        <v>-398</v>
      </c>
      <c r="O34" s="2">
        <v>-57</v>
      </c>
      <c r="P34" s="130" t="s">
        <v>60</v>
      </c>
      <c r="Q34" s="2">
        <v>31</v>
      </c>
      <c r="R34" s="3">
        <v>39727.931284722225</v>
      </c>
    </row>
    <row r="35" spans="1:18" s="2" customFormat="1" x14ac:dyDescent="0.2">
      <c r="A35" s="2" t="s">
        <v>63</v>
      </c>
      <c r="B35" s="2">
        <v>213</v>
      </c>
      <c r="C35" s="2">
        <v>174</v>
      </c>
      <c r="D35" s="2">
        <v>172</v>
      </c>
      <c r="E35" s="2">
        <v>157</v>
      </c>
      <c r="F35" s="2">
        <v>174</v>
      </c>
      <c r="G35" s="2">
        <v>219</v>
      </c>
      <c r="H35" s="2">
        <v>154</v>
      </c>
      <c r="I35" s="2">
        <v>213</v>
      </c>
      <c r="J35" s="2">
        <v>398</v>
      </c>
      <c r="K35" s="2">
        <v>415</v>
      </c>
      <c r="L35" s="2">
        <v>427</v>
      </c>
      <c r="M35" s="2">
        <v>8092.3</v>
      </c>
      <c r="N35" s="2">
        <v>-398</v>
      </c>
      <c r="O35" s="2">
        <v>-57</v>
      </c>
      <c r="P35" s="130" t="s">
        <v>60</v>
      </c>
      <c r="Q35" s="2">
        <v>32</v>
      </c>
      <c r="R35" s="3">
        <v>39727.934305555558</v>
      </c>
    </row>
    <row r="36" spans="1:18" s="2" customFormat="1" x14ac:dyDescent="0.2">
      <c r="A36" s="2" t="s">
        <v>64</v>
      </c>
      <c r="B36" s="2">
        <v>195</v>
      </c>
      <c r="C36" s="2">
        <v>174</v>
      </c>
      <c r="D36" s="2">
        <v>172</v>
      </c>
      <c r="E36" s="2">
        <v>152</v>
      </c>
      <c r="F36" s="2">
        <v>182</v>
      </c>
      <c r="G36" s="2">
        <v>234</v>
      </c>
      <c r="H36" s="2">
        <v>155</v>
      </c>
      <c r="I36" s="2">
        <v>212</v>
      </c>
      <c r="J36" s="2">
        <v>431</v>
      </c>
      <c r="K36" s="2">
        <v>434</v>
      </c>
      <c r="L36" s="2">
        <v>437</v>
      </c>
      <c r="M36" s="2">
        <v>8067</v>
      </c>
      <c r="N36" s="2">
        <v>-398</v>
      </c>
      <c r="O36" s="2">
        <v>-57</v>
      </c>
      <c r="P36" s="130" t="s">
        <v>60</v>
      </c>
      <c r="Q36" s="2">
        <v>33</v>
      </c>
      <c r="R36" s="3">
        <v>39727.937314814815</v>
      </c>
    </row>
    <row r="37" spans="1:18" s="2" customFormat="1" x14ac:dyDescent="0.2">
      <c r="A37" s="2" t="s">
        <v>65</v>
      </c>
      <c r="B37" s="2">
        <v>192</v>
      </c>
      <c r="C37" s="2">
        <v>177</v>
      </c>
      <c r="D37" s="2">
        <v>180</v>
      </c>
      <c r="E37" s="2">
        <v>165</v>
      </c>
      <c r="F37" s="2">
        <v>182</v>
      </c>
      <c r="G37" s="2">
        <v>230</v>
      </c>
      <c r="H37" s="2">
        <v>159</v>
      </c>
      <c r="I37" s="2">
        <v>220</v>
      </c>
      <c r="J37" s="2">
        <v>431</v>
      </c>
      <c r="K37" s="2">
        <v>448</v>
      </c>
      <c r="L37" s="2">
        <v>446</v>
      </c>
      <c r="M37" s="2">
        <v>8066</v>
      </c>
      <c r="N37" s="2">
        <v>-263</v>
      </c>
      <c r="O37" s="2">
        <v>-57</v>
      </c>
      <c r="P37" s="130" t="s">
        <v>66</v>
      </c>
      <c r="Q37" s="2">
        <v>34</v>
      </c>
      <c r="R37" s="3">
        <v>39727.940358796295</v>
      </c>
    </row>
    <row r="38" spans="1:18" s="2" customFormat="1" x14ac:dyDescent="0.2">
      <c r="A38" s="2" t="s">
        <v>67</v>
      </c>
      <c r="B38" s="2">
        <v>198</v>
      </c>
      <c r="C38" s="2">
        <v>181</v>
      </c>
      <c r="D38" s="2">
        <v>174</v>
      </c>
      <c r="E38" s="2">
        <v>155</v>
      </c>
      <c r="F38" s="2">
        <v>175</v>
      </c>
      <c r="G38" s="2">
        <v>253</v>
      </c>
      <c r="H38" s="2">
        <v>158</v>
      </c>
      <c r="I38" s="2">
        <v>219</v>
      </c>
      <c r="J38" s="2">
        <v>433</v>
      </c>
      <c r="K38" s="2">
        <v>413</v>
      </c>
      <c r="L38" s="2">
        <v>442</v>
      </c>
      <c r="M38" s="2">
        <v>8057.3</v>
      </c>
      <c r="N38" s="2">
        <v>-255.3</v>
      </c>
      <c r="O38" s="2">
        <v>-57</v>
      </c>
      <c r="P38" s="130" t="s">
        <v>66</v>
      </c>
      <c r="Q38" s="2">
        <v>35</v>
      </c>
      <c r="R38" s="3">
        <v>39727.943553240744</v>
      </c>
    </row>
    <row r="39" spans="1:18" s="2" customFormat="1" x14ac:dyDescent="0.2">
      <c r="A39" s="2" t="s">
        <v>68</v>
      </c>
      <c r="B39" s="2">
        <v>209</v>
      </c>
      <c r="C39" s="2">
        <v>178</v>
      </c>
      <c r="D39" s="2">
        <v>176</v>
      </c>
      <c r="E39" s="2">
        <v>163</v>
      </c>
      <c r="F39" s="2">
        <v>191</v>
      </c>
      <c r="G39" s="2">
        <v>240</v>
      </c>
      <c r="H39" s="2">
        <v>158</v>
      </c>
      <c r="I39" s="2">
        <v>220</v>
      </c>
      <c r="J39" s="2">
        <v>439</v>
      </c>
      <c r="K39" s="2">
        <v>453</v>
      </c>
      <c r="L39" s="2">
        <v>447</v>
      </c>
      <c r="M39" s="2">
        <v>8048.7</v>
      </c>
      <c r="N39" s="2">
        <v>-247.7</v>
      </c>
      <c r="O39" s="2">
        <v>-57</v>
      </c>
      <c r="P39" s="130" t="s">
        <v>66</v>
      </c>
      <c r="Q39" s="2">
        <v>36</v>
      </c>
      <c r="R39" s="3">
        <v>39727.946585648147</v>
      </c>
    </row>
    <row r="40" spans="1:18" s="2" customFormat="1" x14ac:dyDescent="0.2">
      <c r="A40" s="2" t="s">
        <v>69</v>
      </c>
      <c r="B40" s="2">
        <v>206</v>
      </c>
      <c r="C40" s="2">
        <v>177</v>
      </c>
      <c r="D40" s="2">
        <v>173</v>
      </c>
      <c r="E40" s="2">
        <v>164</v>
      </c>
      <c r="F40" s="2">
        <v>184</v>
      </c>
      <c r="G40" s="2">
        <v>245</v>
      </c>
      <c r="H40" s="2">
        <v>161</v>
      </c>
      <c r="I40" s="2">
        <v>219</v>
      </c>
      <c r="J40" s="2">
        <v>459</v>
      </c>
      <c r="K40" s="2">
        <v>410</v>
      </c>
      <c r="L40" s="2">
        <v>446</v>
      </c>
      <c r="M40" s="2">
        <v>8040</v>
      </c>
      <c r="N40" s="2">
        <v>-240</v>
      </c>
      <c r="O40" s="2">
        <v>-57</v>
      </c>
      <c r="P40" s="130" t="s">
        <v>66</v>
      </c>
      <c r="Q40" s="2">
        <v>37</v>
      </c>
      <c r="R40" s="3">
        <v>39727.949606481481</v>
      </c>
    </row>
    <row r="41" spans="1:18" s="2" customFormat="1" x14ac:dyDescent="0.2">
      <c r="A41" s="2" t="s">
        <v>70</v>
      </c>
      <c r="B41" s="2">
        <v>194</v>
      </c>
      <c r="C41" s="2">
        <v>172</v>
      </c>
      <c r="D41" s="2">
        <v>181</v>
      </c>
      <c r="E41" s="2">
        <v>162</v>
      </c>
      <c r="F41" s="2">
        <v>185</v>
      </c>
      <c r="G41" s="2">
        <v>253</v>
      </c>
      <c r="H41" s="2">
        <v>161</v>
      </c>
      <c r="I41" s="2">
        <v>220</v>
      </c>
      <c r="J41" s="2">
        <v>430</v>
      </c>
      <c r="K41" s="2">
        <v>445</v>
      </c>
      <c r="L41" s="2">
        <v>445</v>
      </c>
      <c r="M41" s="2">
        <v>8031.3</v>
      </c>
      <c r="N41" s="2">
        <v>-232.3</v>
      </c>
      <c r="O41" s="2">
        <v>-57</v>
      </c>
      <c r="P41" s="130" t="s">
        <v>66</v>
      </c>
      <c r="Q41" s="2">
        <v>38</v>
      </c>
      <c r="R41" s="3">
        <v>39727.952638888892</v>
      </c>
    </row>
    <row r="42" spans="1:18" s="2" customFormat="1" x14ac:dyDescent="0.2">
      <c r="A42" s="2" t="s">
        <v>71</v>
      </c>
      <c r="B42" s="2">
        <v>208</v>
      </c>
      <c r="C42" s="2">
        <v>169</v>
      </c>
      <c r="D42" s="2">
        <v>181</v>
      </c>
      <c r="E42" s="2">
        <v>160</v>
      </c>
      <c r="F42" s="2">
        <v>189</v>
      </c>
      <c r="G42" s="2">
        <v>242</v>
      </c>
      <c r="H42" s="2">
        <v>158</v>
      </c>
      <c r="I42" s="2">
        <v>219</v>
      </c>
      <c r="J42" s="2">
        <v>460</v>
      </c>
      <c r="K42" s="2">
        <v>449</v>
      </c>
      <c r="L42" s="2">
        <v>447</v>
      </c>
      <c r="M42" s="2">
        <v>8022.7</v>
      </c>
      <c r="N42" s="2">
        <v>-224.7</v>
      </c>
      <c r="O42" s="2">
        <v>-57</v>
      </c>
      <c r="P42" s="130" t="s">
        <v>66</v>
      </c>
      <c r="Q42" s="2">
        <v>39</v>
      </c>
      <c r="R42" s="3">
        <v>39727.955659722225</v>
      </c>
    </row>
    <row r="43" spans="1:18" s="2" customFormat="1" x14ac:dyDescent="0.2">
      <c r="A43" s="2" t="s">
        <v>72</v>
      </c>
      <c r="B43" s="2">
        <v>212</v>
      </c>
      <c r="C43" s="2">
        <v>186</v>
      </c>
      <c r="D43" s="2">
        <v>167</v>
      </c>
      <c r="E43" s="2">
        <v>159</v>
      </c>
      <c r="F43" s="2">
        <v>195</v>
      </c>
      <c r="G43" s="2">
        <v>259</v>
      </c>
      <c r="H43" s="2">
        <v>167</v>
      </c>
      <c r="I43" s="2">
        <v>207</v>
      </c>
      <c r="J43" s="2">
        <v>438</v>
      </c>
      <c r="K43" s="2">
        <v>461</v>
      </c>
      <c r="L43" s="2">
        <v>462</v>
      </c>
      <c r="M43" s="2">
        <v>8014</v>
      </c>
      <c r="N43" s="2">
        <v>-217</v>
      </c>
      <c r="O43" s="2">
        <v>-57</v>
      </c>
      <c r="P43" s="130" t="s">
        <v>66</v>
      </c>
      <c r="Q43" s="2">
        <v>40</v>
      </c>
      <c r="R43" s="3">
        <v>39727.958680555559</v>
      </c>
    </row>
    <row r="44" spans="1:18" s="2" customFormat="1" x14ac:dyDescent="0.2">
      <c r="A44" s="2" t="s">
        <v>73</v>
      </c>
      <c r="B44" s="2">
        <v>174</v>
      </c>
      <c r="C44" s="2">
        <v>205</v>
      </c>
      <c r="D44" s="2">
        <v>148</v>
      </c>
      <c r="E44" s="2">
        <v>161</v>
      </c>
      <c r="F44" s="2">
        <v>173</v>
      </c>
      <c r="G44" s="2">
        <v>225</v>
      </c>
      <c r="H44" s="2">
        <v>154</v>
      </c>
      <c r="I44" s="2">
        <v>168</v>
      </c>
      <c r="J44" s="2">
        <v>357</v>
      </c>
      <c r="K44" s="2">
        <v>415</v>
      </c>
      <c r="L44" s="2">
        <v>404</v>
      </c>
      <c r="M44" s="2">
        <v>7973</v>
      </c>
      <c r="N44" s="2">
        <v>-327</v>
      </c>
      <c r="O44" s="2">
        <v>-57</v>
      </c>
      <c r="P44" s="130" t="s">
        <v>74</v>
      </c>
      <c r="Q44" s="2">
        <v>41</v>
      </c>
      <c r="R44" s="3">
        <v>39727.961747685185</v>
      </c>
    </row>
    <row r="45" spans="1:18" s="2" customFormat="1" x14ac:dyDescent="0.2">
      <c r="A45" s="2" t="s">
        <v>75</v>
      </c>
      <c r="B45" s="2">
        <v>163</v>
      </c>
      <c r="C45" s="2">
        <v>205</v>
      </c>
      <c r="D45" s="2">
        <v>139</v>
      </c>
      <c r="E45" s="2">
        <v>159</v>
      </c>
      <c r="F45" s="2">
        <v>176</v>
      </c>
      <c r="G45" s="2">
        <v>244</v>
      </c>
      <c r="H45" s="2">
        <v>157</v>
      </c>
      <c r="I45" s="2">
        <v>167</v>
      </c>
      <c r="J45" s="2">
        <v>401</v>
      </c>
      <c r="K45" s="2">
        <v>395</v>
      </c>
      <c r="L45" s="2">
        <v>406</v>
      </c>
      <c r="M45" s="2">
        <v>7987</v>
      </c>
      <c r="N45" s="2">
        <v>-335</v>
      </c>
      <c r="O45" s="2">
        <v>-57</v>
      </c>
      <c r="P45" s="130" t="s">
        <v>74</v>
      </c>
      <c r="Q45" s="2">
        <v>42</v>
      </c>
      <c r="R45" s="3">
        <v>39727.964953703704</v>
      </c>
    </row>
    <row r="46" spans="1:18" s="2" customFormat="1" x14ac:dyDescent="0.2">
      <c r="A46" s="2" t="s">
        <v>76</v>
      </c>
      <c r="B46" s="2">
        <v>176</v>
      </c>
      <c r="C46" s="2">
        <v>207</v>
      </c>
      <c r="D46" s="2">
        <v>145</v>
      </c>
      <c r="E46" s="2">
        <v>164</v>
      </c>
      <c r="F46" s="2">
        <v>177</v>
      </c>
      <c r="G46" s="2">
        <v>242</v>
      </c>
      <c r="H46" s="2">
        <v>153</v>
      </c>
      <c r="I46" s="2">
        <v>166</v>
      </c>
      <c r="J46" s="2">
        <v>368</v>
      </c>
      <c r="K46" s="2">
        <v>408</v>
      </c>
      <c r="L46" s="2">
        <v>406</v>
      </c>
      <c r="M46" s="2">
        <v>8001</v>
      </c>
      <c r="N46" s="2">
        <v>-343</v>
      </c>
      <c r="O46" s="2">
        <v>-57</v>
      </c>
      <c r="P46" s="130" t="s">
        <v>74</v>
      </c>
      <c r="Q46" s="2">
        <v>43</v>
      </c>
      <c r="R46" s="3">
        <v>39727.967962962961</v>
      </c>
    </row>
    <row r="47" spans="1:18" s="2" customFormat="1" x14ac:dyDescent="0.2">
      <c r="A47" s="2" t="s">
        <v>77</v>
      </c>
      <c r="B47" s="2">
        <v>160</v>
      </c>
      <c r="C47" s="2">
        <v>204</v>
      </c>
      <c r="D47" s="2">
        <v>137</v>
      </c>
      <c r="E47" s="2">
        <v>162</v>
      </c>
      <c r="F47" s="2">
        <v>181</v>
      </c>
      <c r="G47" s="2">
        <v>237</v>
      </c>
      <c r="H47" s="2">
        <v>157</v>
      </c>
      <c r="I47" s="2">
        <v>165</v>
      </c>
      <c r="J47" s="2">
        <v>375</v>
      </c>
      <c r="K47" s="2">
        <v>415</v>
      </c>
      <c r="L47" s="2">
        <v>409</v>
      </c>
      <c r="M47" s="2">
        <v>8015</v>
      </c>
      <c r="N47" s="2">
        <v>-351</v>
      </c>
      <c r="O47" s="2">
        <v>-57</v>
      </c>
      <c r="P47" s="130" t="s">
        <v>74</v>
      </c>
      <c r="Q47" s="2">
        <v>44</v>
      </c>
      <c r="R47" s="3">
        <v>39727.971006944441</v>
      </c>
    </row>
    <row r="48" spans="1:18" s="2" customFormat="1" x14ac:dyDescent="0.2">
      <c r="A48" s="2" t="s">
        <v>78</v>
      </c>
      <c r="B48" s="2">
        <v>170</v>
      </c>
      <c r="C48" s="2">
        <v>211</v>
      </c>
      <c r="D48" s="2">
        <v>137</v>
      </c>
      <c r="E48" s="2">
        <v>168</v>
      </c>
      <c r="F48" s="2">
        <v>173</v>
      </c>
      <c r="G48" s="2">
        <v>215</v>
      </c>
      <c r="H48" s="2">
        <v>153</v>
      </c>
      <c r="I48" s="2">
        <v>167</v>
      </c>
      <c r="J48" s="2">
        <v>379</v>
      </c>
      <c r="K48" s="2">
        <v>397</v>
      </c>
      <c r="L48" s="2">
        <v>408</v>
      </c>
      <c r="M48" s="2">
        <v>8029</v>
      </c>
      <c r="N48" s="2">
        <v>-359</v>
      </c>
      <c r="O48" s="2">
        <v>-57</v>
      </c>
      <c r="P48" s="130" t="s">
        <v>74</v>
      </c>
      <c r="Q48" s="2">
        <v>45</v>
      </c>
      <c r="R48" s="3">
        <v>39727.974004629628</v>
      </c>
    </row>
    <row r="49" spans="1:18" s="2" customFormat="1" x14ac:dyDescent="0.2">
      <c r="A49" s="2" t="s">
        <v>79</v>
      </c>
      <c r="B49" s="2">
        <v>167</v>
      </c>
      <c r="C49" s="2">
        <v>207</v>
      </c>
      <c r="D49" s="2">
        <v>138</v>
      </c>
      <c r="E49" s="2">
        <v>170</v>
      </c>
      <c r="F49" s="2">
        <v>178</v>
      </c>
      <c r="G49" s="2">
        <v>230</v>
      </c>
      <c r="H49" s="2">
        <v>160</v>
      </c>
      <c r="I49" s="2">
        <v>166</v>
      </c>
      <c r="J49" s="2">
        <v>359</v>
      </c>
      <c r="K49" s="2">
        <v>405</v>
      </c>
      <c r="L49" s="2">
        <v>409</v>
      </c>
      <c r="M49" s="2">
        <v>8043</v>
      </c>
      <c r="N49" s="2">
        <v>-367</v>
      </c>
      <c r="O49" s="2">
        <v>-57</v>
      </c>
      <c r="P49" s="130" t="s">
        <v>74</v>
      </c>
      <c r="Q49" s="2">
        <v>46</v>
      </c>
      <c r="R49" s="3">
        <v>39727.977048611108</v>
      </c>
    </row>
    <row r="50" spans="1:18" s="2" customFormat="1" x14ac:dyDescent="0.2">
      <c r="A50" s="2" t="s">
        <v>80</v>
      </c>
      <c r="B50" s="2">
        <v>168</v>
      </c>
      <c r="C50" s="2">
        <v>205</v>
      </c>
      <c r="D50" s="2">
        <v>142</v>
      </c>
      <c r="E50" s="2">
        <v>170</v>
      </c>
      <c r="F50" s="2">
        <v>182</v>
      </c>
      <c r="G50" s="2">
        <v>232</v>
      </c>
      <c r="H50" s="2">
        <v>156</v>
      </c>
      <c r="I50" s="2">
        <v>164</v>
      </c>
      <c r="J50" s="2">
        <v>373</v>
      </c>
      <c r="K50" s="2">
        <v>390</v>
      </c>
      <c r="L50" s="2">
        <v>409</v>
      </c>
      <c r="M50" s="2">
        <v>8057</v>
      </c>
      <c r="N50" s="2">
        <v>-375</v>
      </c>
      <c r="O50" s="2">
        <v>-57</v>
      </c>
      <c r="P50" s="130" t="s">
        <v>74</v>
      </c>
      <c r="Q50" s="2">
        <v>47</v>
      </c>
      <c r="R50" s="3">
        <v>39727.980057870373</v>
      </c>
    </row>
    <row r="51" spans="1:18" s="2" customFormat="1" x14ac:dyDescent="0.2">
      <c r="A51" s="2" t="s">
        <v>81</v>
      </c>
      <c r="B51" s="2">
        <v>170</v>
      </c>
      <c r="C51" s="2">
        <v>185</v>
      </c>
      <c r="D51" s="2">
        <v>153</v>
      </c>
      <c r="E51" s="2">
        <v>154</v>
      </c>
      <c r="F51" s="2">
        <v>178</v>
      </c>
      <c r="G51" s="2">
        <v>238</v>
      </c>
      <c r="H51" s="2">
        <v>155</v>
      </c>
      <c r="I51" s="2">
        <v>193</v>
      </c>
      <c r="J51" s="2">
        <v>397</v>
      </c>
      <c r="K51" s="2">
        <v>434</v>
      </c>
      <c r="L51" s="2">
        <v>427</v>
      </c>
      <c r="M51" s="2">
        <v>7315</v>
      </c>
      <c r="N51" s="2">
        <v>200</v>
      </c>
      <c r="O51" s="2">
        <v>-55</v>
      </c>
      <c r="P51" s="130" t="s">
        <v>82</v>
      </c>
      <c r="Q51" s="2">
        <v>48</v>
      </c>
      <c r="R51" s="3">
        <v>39727.983113425929</v>
      </c>
    </row>
    <row r="52" spans="1:18" s="2" customFormat="1" x14ac:dyDescent="0.2">
      <c r="A52" s="2" t="s">
        <v>83</v>
      </c>
      <c r="B52" s="2">
        <v>194</v>
      </c>
      <c r="C52" s="2">
        <v>176</v>
      </c>
      <c r="D52" s="2">
        <v>181</v>
      </c>
      <c r="E52" s="2">
        <v>159</v>
      </c>
      <c r="F52" s="2">
        <v>184</v>
      </c>
      <c r="G52" s="2">
        <v>243</v>
      </c>
      <c r="H52" s="2">
        <v>157</v>
      </c>
      <c r="I52" s="2">
        <v>216</v>
      </c>
      <c r="J52" s="2">
        <v>421</v>
      </c>
      <c r="K52" s="2">
        <v>414</v>
      </c>
      <c r="L52" s="2">
        <v>449</v>
      </c>
      <c r="M52" s="2">
        <v>7315</v>
      </c>
      <c r="N52" s="2">
        <v>191</v>
      </c>
      <c r="O52" s="2">
        <v>-55</v>
      </c>
      <c r="P52" s="130" t="s">
        <v>82</v>
      </c>
      <c r="Q52" s="2">
        <v>49</v>
      </c>
      <c r="R52" s="3">
        <v>39727.986307870371</v>
      </c>
    </row>
    <row r="53" spans="1:18" s="2" customFormat="1" x14ac:dyDescent="0.2">
      <c r="A53" s="2" t="s">
        <v>84</v>
      </c>
      <c r="B53" s="2">
        <v>195</v>
      </c>
      <c r="C53" s="2">
        <v>171</v>
      </c>
      <c r="D53" s="2">
        <v>175</v>
      </c>
      <c r="E53" s="2">
        <v>155</v>
      </c>
      <c r="F53" s="2">
        <v>230</v>
      </c>
      <c r="G53" s="2">
        <v>231</v>
      </c>
      <c r="H53" s="2">
        <v>157</v>
      </c>
      <c r="I53" s="2">
        <v>218</v>
      </c>
      <c r="J53" s="2">
        <v>444</v>
      </c>
      <c r="K53" s="2">
        <v>425</v>
      </c>
      <c r="L53" s="2">
        <v>437</v>
      </c>
      <c r="M53" s="2">
        <v>7315</v>
      </c>
      <c r="N53" s="2">
        <v>182</v>
      </c>
      <c r="O53" s="2">
        <v>-55</v>
      </c>
      <c r="P53" s="130" t="s">
        <v>82</v>
      </c>
      <c r="Q53" s="2">
        <v>50</v>
      </c>
      <c r="R53" s="3">
        <v>39727.989351851851</v>
      </c>
    </row>
    <row r="54" spans="1:18" s="2" customFormat="1" x14ac:dyDescent="0.2">
      <c r="A54" s="2" t="s">
        <v>85</v>
      </c>
      <c r="B54" s="2">
        <v>189</v>
      </c>
      <c r="C54" s="2">
        <v>181</v>
      </c>
      <c r="D54" s="2">
        <v>178</v>
      </c>
      <c r="E54" s="2">
        <v>161</v>
      </c>
      <c r="F54" s="2">
        <v>184</v>
      </c>
      <c r="G54" s="2">
        <v>246</v>
      </c>
      <c r="H54" s="2">
        <v>156</v>
      </c>
      <c r="I54" s="2">
        <v>218</v>
      </c>
      <c r="J54" s="2">
        <v>423</v>
      </c>
      <c r="K54" s="2">
        <v>422</v>
      </c>
      <c r="L54" s="2">
        <v>432</v>
      </c>
      <c r="M54" s="2">
        <v>7315</v>
      </c>
      <c r="N54" s="2">
        <v>173</v>
      </c>
      <c r="O54" s="2">
        <v>-55</v>
      </c>
      <c r="P54" s="130" t="s">
        <v>82</v>
      </c>
      <c r="Q54" s="2">
        <v>51</v>
      </c>
      <c r="R54" s="3">
        <v>39727.992384259262</v>
      </c>
    </row>
    <row r="55" spans="1:18" s="2" customFormat="1" x14ac:dyDescent="0.2">
      <c r="A55" s="2" t="s">
        <v>86</v>
      </c>
      <c r="B55" s="2">
        <v>202</v>
      </c>
      <c r="C55" s="2">
        <v>177</v>
      </c>
      <c r="D55" s="2">
        <v>176</v>
      </c>
      <c r="E55" s="2">
        <v>162</v>
      </c>
      <c r="F55" s="2">
        <v>181</v>
      </c>
      <c r="G55" s="2">
        <v>229</v>
      </c>
      <c r="H55" s="2">
        <v>160</v>
      </c>
      <c r="I55" s="2">
        <v>219</v>
      </c>
      <c r="J55" s="2">
        <v>433</v>
      </c>
      <c r="K55" s="2">
        <v>439</v>
      </c>
      <c r="L55" s="2">
        <v>435</v>
      </c>
      <c r="M55" s="2">
        <v>7315</v>
      </c>
      <c r="N55" s="2">
        <v>164</v>
      </c>
      <c r="O55" s="2">
        <v>-55</v>
      </c>
      <c r="P55" s="130" t="s">
        <v>82</v>
      </c>
      <c r="Q55" s="2">
        <v>52</v>
      </c>
      <c r="R55" s="3">
        <v>39727.995381944442</v>
      </c>
    </row>
    <row r="56" spans="1:18" s="2" customFormat="1" x14ac:dyDescent="0.2">
      <c r="A56" s="2" t="s">
        <v>87</v>
      </c>
      <c r="B56" s="2">
        <v>169</v>
      </c>
      <c r="C56" s="2">
        <v>195</v>
      </c>
      <c r="D56" s="2">
        <v>142</v>
      </c>
      <c r="E56" s="2">
        <v>167</v>
      </c>
      <c r="F56" s="2">
        <v>173</v>
      </c>
      <c r="G56" s="2">
        <v>229</v>
      </c>
      <c r="H56" s="2">
        <v>155</v>
      </c>
      <c r="I56" s="2">
        <v>167</v>
      </c>
      <c r="J56" s="2">
        <v>369</v>
      </c>
      <c r="K56" s="2">
        <v>390</v>
      </c>
      <c r="L56" s="2">
        <v>409</v>
      </c>
      <c r="M56" s="2">
        <v>7302</v>
      </c>
      <c r="N56" s="2">
        <v>153</v>
      </c>
      <c r="O56" s="2">
        <v>-55</v>
      </c>
      <c r="P56" s="130" t="s">
        <v>88</v>
      </c>
      <c r="Q56" s="2">
        <v>53</v>
      </c>
      <c r="R56" s="3">
        <v>39727.998449074075</v>
      </c>
    </row>
    <row r="57" spans="1:18" s="2" customFormat="1" x14ac:dyDescent="0.2">
      <c r="A57" s="2" t="s">
        <v>89</v>
      </c>
      <c r="B57" s="2">
        <v>166</v>
      </c>
      <c r="C57" s="2">
        <v>206</v>
      </c>
      <c r="D57" s="2">
        <v>142</v>
      </c>
      <c r="E57" s="2">
        <v>167</v>
      </c>
      <c r="F57" s="2">
        <v>171</v>
      </c>
      <c r="G57" s="2">
        <v>231</v>
      </c>
      <c r="H57" s="2">
        <v>156</v>
      </c>
      <c r="I57" s="2">
        <v>164</v>
      </c>
      <c r="J57" s="2">
        <v>368</v>
      </c>
      <c r="K57" s="2">
        <v>427</v>
      </c>
      <c r="L57" s="2">
        <v>402</v>
      </c>
      <c r="M57" s="2">
        <v>7302</v>
      </c>
      <c r="N57" s="2">
        <v>112.3</v>
      </c>
      <c r="O57" s="2">
        <v>-55</v>
      </c>
      <c r="P57" s="130" t="s">
        <v>88</v>
      </c>
      <c r="Q57" s="2">
        <v>54</v>
      </c>
      <c r="R57" s="3">
        <v>39728.001655092594</v>
      </c>
    </row>
    <row r="58" spans="1:18" s="2" customFormat="1" x14ac:dyDescent="0.2">
      <c r="A58" s="2" t="s">
        <v>90</v>
      </c>
      <c r="B58" s="2">
        <v>170</v>
      </c>
      <c r="C58" s="2">
        <v>208</v>
      </c>
      <c r="D58" s="2">
        <v>142</v>
      </c>
      <c r="E58" s="2">
        <v>163</v>
      </c>
      <c r="F58" s="2">
        <v>179</v>
      </c>
      <c r="G58" s="2">
        <v>235</v>
      </c>
      <c r="H58" s="2">
        <v>154</v>
      </c>
      <c r="I58" s="2">
        <v>166</v>
      </c>
      <c r="J58" s="2">
        <v>383</v>
      </c>
      <c r="K58" s="2">
        <v>429</v>
      </c>
      <c r="L58" s="2">
        <v>420</v>
      </c>
      <c r="M58" s="2">
        <v>7302</v>
      </c>
      <c r="N58" s="2">
        <v>71.7</v>
      </c>
      <c r="O58" s="2">
        <v>-55</v>
      </c>
      <c r="P58" s="130" t="s">
        <v>88</v>
      </c>
      <c r="Q58" s="2">
        <v>55</v>
      </c>
      <c r="R58" s="3">
        <v>39728.004699074074</v>
      </c>
    </row>
    <row r="59" spans="1:18" s="2" customFormat="1" x14ac:dyDescent="0.2">
      <c r="A59" s="2" t="s">
        <v>91</v>
      </c>
      <c r="B59" s="2">
        <v>170</v>
      </c>
      <c r="C59" s="2">
        <v>210</v>
      </c>
      <c r="D59" s="2">
        <v>138</v>
      </c>
      <c r="E59" s="2">
        <v>167</v>
      </c>
      <c r="F59" s="2">
        <v>178</v>
      </c>
      <c r="G59" s="2">
        <v>225</v>
      </c>
      <c r="H59" s="2">
        <v>154</v>
      </c>
      <c r="I59" s="2">
        <v>166</v>
      </c>
      <c r="J59" s="2">
        <v>386</v>
      </c>
      <c r="K59" s="2">
        <v>407</v>
      </c>
      <c r="L59" s="2">
        <v>416</v>
      </c>
      <c r="M59" s="2">
        <v>7302</v>
      </c>
      <c r="N59" s="2">
        <v>31</v>
      </c>
      <c r="O59" s="2">
        <v>-55</v>
      </c>
      <c r="P59" s="130" t="s">
        <v>88</v>
      </c>
      <c r="Q59" s="2">
        <v>56</v>
      </c>
      <c r="R59" s="3">
        <v>39728.007731481484</v>
      </c>
    </row>
    <row r="60" spans="1:18" s="2" customFormat="1" x14ac:dyDescent="0.2">
      <c r="A60" s="2" t="s">
        <v>92</v>
      </c>
      <c r="B60" s="2">
        <v>218</v>
      </c>
      <c r="C60" s="2">
        <v>173</v>
      </c>
      <c r="D60" s="2">
        <v>178</v>
      </c>
      <c r="E60" s="2">
        <v>159</v>
      </c>
      <c r="F60" s="2">
        <v>186</v>
      </c>
      <c r="G60" s="2">
        <v>238</v>
      </c>
      <c r="H60" s="2">
        <v>160</v>
      </c>
      <c r="I60" s="2">
        <v>211</v>
      </c>
      <c r="J60" s="2">
        <v>414</v>
      </c>
      <c r="K60" s="2">
        <v>453</v>
      </c>
      <c r="L60" s="2">
        <v>446</v>
      </c>
      <c r="M60" s="2">
        <v>7461</v>
      </c>
      <c r="N60" s="2">
        <v>-1290</v>
      </c>
      <c r="O60" s="2">
        <v>-60</v>
      </c>
      <c r="P60" s="130" t="s">
        <v>93</v>
      </c>
      <c r="Q60" s="2">
        <v>57</v>
      </c>
      <c r="R60" s="3">
        <v>39728.010798611111</v>
      </c>
    </row>
    <row r="61" spans="1:18" s="2" customFormat="1" x14ac:dyDescent="0.2">
      <c r="A61" s="2" t="s">
        <v>94</v>
      </c>
      <c r="B61" s="2">
        <v>186</v>
      </c>
      <c r="C61" s="2">
        <v>178</v>
      </c>
      <c r="D61" s="2">
        <v>181</v>
      </c>
      <c r="E61" s="2">
        <v>166</v>
      </c>
      <c r="F61" s="2">
        <v>183</v>
      </c>
      <c r="G61" s="2">
        <v>246</v>
      </c>
      <c r="H61" s="2">
        <v>157</v>
      </c>
      <c r="I61" s="2">
        <v>217</v>
      </c>
      <c r="J61" s="2">
        <v>444</v>
      </c>
      <c r="K61" s="2">
        <v>431</v>
      </c>
      <c r="L61" s="2">
        <v>450</v>
      </c>
      <c r="M61" s="2">
        <v>7485</v>
      </c>
      <c r="N61" s="2">
        <v>-1289.7</v>
      </c>
      <c r="O61" s="2">
        <v>-60</v>
      </c>
      <c r="P61" s="130" t="s">
        <v>93</v>
      </c>
      <c r="Q61" s="2">
        <v>58</v>
      </c>
      <c r="R61" s="3">
        <v>39728.014016203706</v>
      </c>
    </row>
    <row r="62" spans="1:18" s="2" customFormat="1" x14ac:dyDescent="0.2">
      <c r="A62" s="2" t="s">
        <v>95</v>
      </c>
      <c r="B62" s="2">
        <v>188</v>
      </c>
      <c r="C62" s="2">
        <v>180</v>
      </c>
      <c r="D62" s="2">
        <v>172</v>
      </c>
      <c r="E62" s="2">
        <v>164</v>
      </c>
      <c r="F62" s="2">
        <v>182</v>
      </c>
      <c r="G62" s="2">
        <v>239</v>
      </c>
      <c r="H62" s="2">
        <v>157</v>
      </c>
      <c r="I62" s="2">
        <v>213</v>
      </c>
      <c r="J62" s="2">
        <v>410</v>
      </c>
      <c r="K62" s="2">
        <v>438</v>
      </c>
      <c r="L62" s="2">
        <v>427</v>
      </c>
      <c r="M62" s="2">
        <v>7509</v>
      </c>
      <c r="N62" s="2">
        <v>-1289.3</v>
      </c>
      <c r="O62" s="2">
        <v>-60</v>
      </c>
      <c r="P62" s="130" t="s">
        <v>93</v>
      </c>
      <c r="Q62" s="2">
        <v>59</v>
      </c>
      <c r="R62" s="3">
        <v>39728.017071759263</v>
      </c>
    </row>
    <row r="63" spans="1:18" s="2" customFormat="1" x14ac:dyDescent="0.2">
      <c r="A63" s="2" t="s">
        <v>96</v>
      </c>
      <c r="B63" s="2">
        <v>199</v>
      </c>
      <c r="C63" s="2">
        <v>177</v>
      </c>
      <c r="D63" s="2">
        <v>175</v>
      </c>
      <c r="E63" s="2">
        <v>156</v>
      </c>
      <c r="F63" s="2">
        <v>182</v>
      </c>
      <c r="G63" s="2">
        <v>236</v>
      </c>
      <c r="H63" s="2">
        <v>160</v>
      </c>
      <c r="I63" s="2">
        <v>215</v>
      </c>
      <c r="J63" s="2">
        <v>430</v>
      </c>
      <c r="K63" s="2">
        <v>431</v>
      </c>
      <c r="L63" s="2">
        <v>444</v>
      </c>
      <c r="M63" s="2">
        <v>7533</v>
      </c>
      <c r="N63" s="2">
        <v>-1289</v>
      </c>
      <c r="O63" s="2">
        <v>-60</v>
      </c>
      <c r="P63" s="130" t="s">
        <v>93</v>
      </c>
      <c r="Q63" s="2">
        <v>60</v>
      </c>
      <c r="R63" s="3">
        <v>39728.020104166666</v>
      </c>
    </row>
    <row r="64" spans="1:18" s="2" customFormat="1" x14ac:dyDescent="0.2">
      <c r="A64" s="2" t="s">
        <v>97</v>
      </c>
      <c r="B64" s="2">
        <v>172</v>
      </c>
      <c r="C64" s="2">
        <v>163</v>
      </c>
      <c r="D64" s="2">
        <v>140</v>
      </c>
      <c r="E64" s="2">
        <v>171</v>
      </c>
      <c r="F64" s="2">
        <v>177</v>
      </c>
      <c r="G64" s="2">
        <v>281</v>
      </c>
      <c r="H64" s="2">
        <v>161</v>
      </c>
      <c r="I64" s="2">
        <v>179</v>
      </c>
      <c r="J64" s="2">
        <v>404</v>
      </c>
      <c r="K64" s="2">
        <v>404</v>
      </c>
      <c r="L64" s="2">
        <v>417</v>
      </c>
      <c r="M64" s="2">
        <v>7569</v>
      </c>
      <c r="N64" s="2">
        <v>-1307</v>
      </c>
      <c r="O64" s="2">
        <v>-60</v>
      </c>
      <c r="P64" s="130" t="s">
        <v>98</v>
      </c>
      <c r="Q64" s="2">
        <v>61</v>
      </c>
      <c r="R64" s="3">
        <v>39728.0231712963</v>
      </c>
    </row>
    <row r="65" spans="1:18" s="2" customFormat="1" x14ac:dyDescent="0.2">
      <c r="A65" s="2" t="s">
        <v>99</v>
      </c>
      <c r="B65" s="2">
        <v>178</v>
      </c>
      <c r="C65" s="2">
        <v>163</v>
      </c>
      <c r="D65" s="2">
        <v>135</v>
      </c>
      <c r="E65" s="2">
        <v>165</v>
      </c>
      <c r="F65" s="2">
        <v>180</v>
      </c>
      <c r="G65" s="2">
        <v>278</v>
      </c>
      <c r="H65" s="2">
        <v>167</v>
      </c>
      <c r="I65" s="2">
        <v>178</v>
      </c>
      <c r="J65" s="2">
        <v>402</v>
      </c>
      <c r="K65" s="2">
        <v>434</v>
      </c>
      <c r="L65" s="2">
        <v>429</v>
      </c>
      <c r="M65" s="2">
        <v>7572</v>
      </c>
      <c r="N65" s="2">
        <v>-1304.8</v>
      </c>
      <c r="O65" s="2">
        <v>-60</v>
      </c>
      <c r="P65" s="130" t="s">
        <v>98</v>
      </c>
      <c r="Q65" s="2">
        <v>62</v>
      </c>
      <c r="R65" s="3">
        <v>39728.026377314818</v>
      </c>
    </row>
    <row r="66" spans="1:18" s="2" customFormat="1" x14ac:dyDescent="0.2">
      <c r="A66" s="2" t="s">
        <v>100</v>
      </c>
      <c r="B66" s="2">
        <v>171</v>
      </c>
      <c r="C66" s="2">
        <v>165</v>
      </c>
      <c r="D66" s="2">
        <v>141</v>
      </c>
      <c r="E66" s="2">
        <v>167</v>
      </c>
      <c r="F66" s="2" t="s">
        <v>411</v>
      </c>
      <c r="G66" s="2">
        <v>281</v>
      </c>
      <c r="H66" s="2">
        <v>161</v>
      </c>
      <c r="I66" s="2">
        <v>180</v>
      </c>
      <c r="J66" s="2">
        <v>400</v>
      </c>
      <c r="K66" s="2">
        <v>424</v>
      </c>
      <c r="L66" s="2">
        <v>426</v>
      </c>
      <c r="M66" s="2">
        <v>7575</v>
      </c>
      <c r="N66" s="2">
        <v>-1302.5</v>
      </c>
      <c r="O66" s="2">
        <v>-60</v>
      </c>
      <c r="P66" s="130" t="s">
        <v>98</v>
      </c>
      <c r="Q66" s="2">
        <v>63</v>
      </c>
      <c r="R66" s="3">
        <v>39728.029363425929</v>
      </c>
    </row>
    <row r="67" spans="1:18" s="2" customFormat="1" x14ac:dyDescent="0.2">
      <c r="A67" s="2" t="s">
        <v>101</v>
      </c>
      <c r="B67" s="2">
        <v>173</v>
      </c>
      <c r="C67" s="2">
        <v>167</v>
      </c>
      <c r="D67" s="2">
        <v>141</v>
      </c>
      <c r="E67" s="2">
        <v>163</v>
      </c>
      <c r="F67" s="2">
        <v>175</v>
      </c>
      <c r="G67" s="2">
        <v>274</v>
      </c>
      <c r="H67" s="2">
        <v>161</v>
      </c>
      <c r="I67" s="2">
        <v>177</v>
      </c>
      <c r="J67" s="2">
        <v>415</v>
      </c>
      <c r="K67" s="2">
        <v>394</v>
      </c>
      <c r="L67" s="2">
        <v>424</v>
      </c>
      <c r="M67" s="2">
        <v>7578</v>
      </c>
      <c r="N67" s="2">
        <v>-1300.3</v>
      </c>
      <c r="O67" s="2">
        <v>-60</v>
      </c>
      <c r="P67" s="130" t="s">
        <v>98</v>
      </c>
      <c r="Q67" s="2">
        <v>64</v>
      </c>
      <c r="R67" s="3">
        <v>39728.032384259262</v>
      </c>
    </row>
    <row r="68" spans="1:18" s="2" customFormat="1" x14ac:dyDescent="0.2">
      <c r="A68" s="2" t="s">
        <v>102</v>
      </c>
      <c r="B68" s="2">
        <v>162</v>
      </c>
      <c r="C68" s="2">
        <v>167</v>
      </c>
      <c r="D68" s="2">
        <v>139</v>
      </c>
      <c r="E68" s="2">
        <v>165</v>
      </c>
      <c r="F68" s="2">
        <v>182</v>
      </c>
      <c r="G68" s="2">
        <v>259</v>
      </c>
      <c r="H68" s="2">
        <v>163</v>
      </c>
      <c r="I68" s="2">
        <v>176</v>
      </c>
      <c r="J68" s="2">
        <v>382</v>
      </c>
      <c r="K68" s="2">
        <v>409</v>
      </c>
      <c r="L68" s="2">
        <v>420</v>
      </c>
      <c r="M68" s="2">
        <v>7581</v>
      </c>
      <c r="N68" s="2">
        <v>-1298</v>
      </c>
      <c r="O68" s="2">
        <v>-60</v>
      </c>
      <c r="P68" s="130" t="s">
        <v>98</v>
      </c>
      <c r="Q68" s="2">
        <v>65</v>
      </c>
      <c r="R68" s="3">
        <v>39728.035428240742</v>
      </c>
    </row>
    <row r="69" spans="1:18" s="2" customFormat="1" x14ac:dyDescent="0.2">
      <c r="A69" s="2" t="s">
        <v>103</v>
      </c>
      <c r="B69" s="2">
        <v>164</v>
      </c>
      <c r="C69" s="2">
        <v>123</v>
      </c>
      <c r="D69" s="2">
        <v>149</v>
      </c>
      <c r="E69" s="2">
        <v>172</v>
      </c>
      <c r="F69" s="2">
        <v>169</v>
      </c>
      <c r="G69" s="2">
        <v>275</v>
      </c>
      <c r="H69" s="2">
        <v>160</v>
      </c>
      <c r="I69" s="2">
        <v>171</v>
      </c>
      <c r="J69" s="2">
        <v>385</v>
      </c>
      <c r="K69" s="2">
        <v>401</v>
      </c>
      <c r="L69" s="2">
        <v>413</v>
      </c>
      <c r="M69" s="2">
        <v>7595</v>
      </c>
      <c r="N69" s="2">
        <v>-1278</v>
      </c>
      <c r="O69" s="2">
        <v>-60</v>
      </c>
      <c r="P69" s="130" t="s">
        <v>104</v>
      </c>
      <c r="Q69" s="2">
        <v>66</v>
      </c>
      <c r="R69" s="3">
        <v>39728.038472222222</v>
      </c>
    </row>
    <row r="70" spans="1:18" s="2" customFormat="1" x14ac:dyDescent="0.2">
      <c r="A70" s="2" t="s">
        <v>105</v>
      </c>
      <c r="B70" s="2">
        <v>180</v>
      </c>
      <c r="C70" s="2">
        <v>124</v>
      </c>
      <c r="D70" s="2">
        <v>153</v>
      </c>
      <c r="E70" s="2">
        <v>163</v>
      </c>
      <c r="F70" s="2">
        <v>172</v>
      </c>
      <c r="G70" s="2">
        <v>264</v>
      </c>
      <c r="H70" s="2">
        <v>154</v>
      </c>
      <c r="I70" s="2">
        <v>171</v>
      </c>
      <c r="J70" s="2">
        <v>387</v>
      </c>
      <c r="K70" s="2">
        <v>411</v>
      </c>
      <c r="L70" s="2">
        <v>419</v>
      </c>
      <c r="M70" s="2">
        <v>7591.7</v>
      </c>
      <c r="N70" s="2">
        <v>-1275.7</v>
      </c>
      <c r="O70" s="2">
        <v>-60</v>
      </c>
      <c r="P70" s="130" t="s">
        <v>104</v>
      </c>
      <c r="Q70" s="2">
        <v>67</v>
      </c>
      <c r="R70" s="3">
        <v>39728.041678240741</v>
      </c>
    </row>
    <row r="71" spans="1:18" s="2" customFormat="1" x14ac:dyDescent="0.2">
      <c r="A71" s="2" t="s">
        <v>106</v>
      </c>
      <c r="B71" s="2">
        <v>178</v>
      </c>
      <c r="C71" s="2">
        <v>122</v>
      </c>
      <c r="D71" s="2">
        <v>154</v>
      </c>
      <c r="E71" s="2">
        <v>166</v>
      </c>
      <c r="F71" s="2">
        <v>181</v>
      </c>
      <c r="G71" s="2">
        <v>268</v>
      </c>
      <c r="H71" s="2">
        <v>157</v>
      </c>
      <c r="I71" s="2">
        <v>173</v>
      </c>
      <c r="J71" s="2">
        <v>367</v>
      </c>
      <c r="K71" s="2">
        <v>385</v>
      </c>
      <c r="L71" s="2">
        <v>411</v>
      </c>
      <c r="M71" s="2">
        <v>7588.3</v>
      </c>
      <c r="N71" s="2">
        <v>-1273.3</v>
      </c>
      <c r="O71" s="2">
        <v>-60</v>
      </c>
      <c r="P71" s="130" t="s">
        <v>104</v>
      </c>
      <c r="Q71" s="2">
        <v>68</v>
      </c>
      <c r="R71" s="3">
        <v>39728.044687499998</v>
      </c>
    </row>
    <row r="72" spans="1:18" s="2" customFormat="1" x14ac:dyDescent="0.2">
      <c r="A72" s="2" t="s">
        <v>107</v>
      </c>
      <c r="B72" s="2">
        <v>180</v>
      </c>
      <c r="C72" s="2">
        <v>118</v>
      </c>
      <c r="D72" s="2">
        <v>150</v>
      </c>
      <c r="E72" s="2">
        <v>168</v>
      </c>
      <c r="F72" s="2">
        <v>173</v>
      </c>
      <c r="G72" s="2">
        <v>267</v>
      </c>
      <c r="H72" s="2">
        <v>159</v>
      </c>
      <c r="I72" s="2">
        <v>170</v>
      </c>
      <c r="J72" s="2">
        <v>385</v>
      </c>
      <c r="K72" s="2">
        <v>392</v>
      </c>
      <c r="L72" s="2">
        <v>415</v>
      </c>
      <c r="M72" s="2">
        <v>7585</v>
      </c>
      <c r="N72" s="2">
        <v>-1271</v>
      </c>
      <c r="O72" s="2">
        <v>-60</v>
      </c>
      <c r="P72" s="130" t="s">
        <v>104</v>
      </c>
      <c r="Q72" s="2">
        <v>69</v>
      </c>
      <c r="R72" s="3">
        <v>39728.047685185185</v>
      </c>
    </row>
    <row r="73" spans="1:18" s="2" customFormat="1" x14ac:dyDescent="0.2">
      <c r="A73" s="2" t="s">
        <v>108</v>
      </c>
      <c r="B73" s="2">
        <v>171</v>
      </c>
      <c r="C73" s="2">
        <v>168</v>
      </c>
      <c r="D73" s="2">
        <v>135</v>
      </c>
      <c r="E73" s="2">
        <v>165</v>
      </c>
      <c r="F73" s="2">
        <v>178</v>
      </c>
      <c r="G73" s="2">
        <v>245</v>
      </c>
      <c r="H73" s="2">
        <v>163</v>
      </c>
      <c r="I73" s="2">
        <v>175</v>
      </c>
      <c r="J73" s="2">
        <v>400</v>
      </c>
      <c r="K73" s="2">
        <v>419</v>
      </c>
      <c r="L73" s="2">
        <v>411</v>
      </c>
      <c r="M73" s="2">
        <v>9328</v>
      </c>
      <c r="N73" s="2">
        <v>-744</v>
      </c>
      <c r="O73" s="2">
        <v>-60</v>
      </c>
      <c r="P73" s="130" t="s">
        <v>109</v>
      </c>
      <c r="Q73" s="2">
        <v>70</v>
      </c>
      <c r="R73" s="3">
        <v>39728.050798611112</v>
      </c>
    </row>
    <row r="74" spans="1:18" s="2" customFormat="1" x14ac:dyDescent="0.2">
      <c r="A74" s="2" t="s">
        <v>110</v>
      </c>
      <c r="B74" s="2">
        <v>168</v>
      </c>
      <c r="C74" s="2">
        <v>169</v>
      </c>
      <c r="D74" s="2">
        <v>142</v>
      </c>
      <c r="E74" s="2">
        <v>169</v>
      </c>
      <c r="F74" s="2">
        <v>179</v>
      </c>
      <c r="G74" s="2">
        <v>274</v>
      </c>
      <c r="H74" s="2">
        <v>160</v>
      </c>
      <c r="I74" s="2">
        <v>175</v>
      </c>
      <c r="J74" s="2">
        <v>406</v>
      </c>
      <c r="K74" s="2">
        <v>397</v>
      </c>
      <c r="L74" s="2">
        <v>416</v>
      </c>
      <c r="M74" s="2">
        <v>9328.7999999999993</v>
      </c>
      <c r="N74" s="2">
        <v>-739.8</v>
      </c>
      <c r="O74" s="2">
        <v>-60</v>
      </c>
      <c r="P74" s="130" t="s">
        <v>109</v>
      </c>
      <c r="Q74" s="2">
        <v>71</v>
      </c>
      <c r="R74" s="3">
        <v>39728.05400462963</v>
      </c>
    </row>
    <row r="75" spans="1:18" s="2" customFormat="1" x14ac:dyDescent="0.2">
      <c r="A75" s="2" t="s">
        <v>111</v>
      </c>
      <c r="B75" s="2">
        <v>188</v>
      </c>
      <c r="C75" s="2">
        <v>169</v>
      </c>
      <c r="D75" s="2">
        <v>139</v>
      </c>
      <c r="E75" s="2">
        <v>166</v>
      </c>
      <c r="F75" s="2">
        <v>176</v>
      </c>
      <c r="G75" s="2">
        <v>262</v>
      </c>
      <c r="H75" s="2">
        <v>160</v>
      </c>
      <c r="I75" s="2">
        <v>177</v>
      </c>
      <c r="J75" s="2">
        <v>405</v>
      </c>
      <c r="K75" s="2">
        <v>396</v>
      </c>
      <c r="L75" s="2">
        <v>429</v>
      </c>
      <c r="M75" s="2">
        <v>9329.5</v>
      </c>
      <c r="N75" s="2">
        <v>-735.5</v>
      </c>
      <c r="O75" s="2">
        <v>-60</v>
      </c>
      <c r="P75" s="130" t="s">
        <v>109</v>
      </c>
      <c r="Q75" s="2">
        <v>72</v>
      </c>
      <c r="R75" s="3">
        <v>39728.057025462964</v>
      </c>
    </row>
    <row r="76" spans="1:18" s="2" customFormat="1" x14ac:dyDescent="0.2">
      <c r="A76" s="2" t="s">
        <v>112</v>
      </c>
      <c r="B76" s="2">
        <v>180</v>
      </c>
      <c r="C76" s="2">
        <v>161</v>
      </c>
      <c r="D76" s="2">
        <v>138</v>
      </c>
      <c r="E76" s="2">
        <v>167</v>
      </c>
      <c r="F76" s="2">
        <v>182</v>
      </c>
      <c r="G76" s="2">
        <v>260</v>
      </c>
      <c r="H76" s="2">
        <v>166</v>
      </c>
      <c r="I76" s="2">
        <v>175</v>
      </c>
      <c r="J76" s="2">
        <v>396</v>
      </c>
      <c r="K76" s="2">
        <v>397</v>
      </c>
      <c r="L76" s="2">
        <v>410</v>
      </c>
      <c r="M76" s="2">
        <v>9330.2999999999993</v>
      </c>
      <c r="N76" s="2">
        <v>-731.3</v>
      </c>
      <c r="O76" s="2">
        <v>-60</v>
      </c>
      <c r="P76" s="130" t="s">
        <v>109</v>
      </c>
      <c r="Q76" s="2">
        <v>73</v>
      </c>
      <c r="R76" s="3">
        <v>39728.060023148151</v>
      </c>
    </row>
    <row r="77" spans="1:18" s="2" customFormat="1" x14ac:dyDescent="0.2">
      <c r="A77" s="2" t="s">
        <v>113</v>
      </c>
      <c r="B77" s="2">
        <v>178</v>
      </c>
      <c r="C77" s="2">
        <v>163</v>
      </c>
      <c r="D77" s="2">
        <v>146</v>
      </c>
      <c r="E77" s="2">
        <v>165</v>
      </c>
      <c r="F77" s="2">
        <v>182</v>
      </c>
      <c r="G77" s="2">
        <v>275</v>
      </c>
      <c r="H77" s="2">
        <v>165</v>
      </c>
      <c r="I77" s="2">
        <v>178</v>
      </c>
      <c r="J77" s="2">
        <v>418</v>
      </c>
      <c r="K77" s="2">
        <v>409</v>
      </c>
      <c r="L77" s="2">
        <v>427</v>
      </c>
      <c r="M77" s="2">
        <v>9331</v>
      </c>
      <c r="N77" s="2">
        <v>-727</v>
      </c>
      <c r="O77" s="2">
        <v>-60</v>
      </c>
      <c r="P77" s="130" t="s">
        <v>109</v>
      </c>
      <c r="Q77" s="2">
        <v>74</v>
      </c>
      <c r="R77" s="3">
        <v>39728.063067129631</v>
      </c>
    </row>
    <row r="78" spans="1:18" s="2" customFormat="1" x14ac:dyDescent="0.2">
      <c r="A78" s="2" t="s">
        <v>114</v>
      </c>
      <c r="B78" s="2">
        <v>178</v>
      </c>
      <c r="C78" s="2">
        <v>123</v>
      </c>
      <c r="D78" s="2">
        <v>154</v>
      </c>
      <c r="E78" s="2">
        <v>167</v>
      </c>
      <c r="F78" s="2">
        <v>180</v>
      </c>
      <c r="G78" s="2">
        <v>261</v>
      </c>
      <c r="H78" s="2">
        <v>159</v>
      </c>
      <c r="I78" s="2">
        <v>171</v>
      </c>
      <c r="J78" s="2">
        <v>369</v>
      </c>
      <c r="K78" s="2">
        <v>390</v>
      </c>
      <c r="L78" s="2">
        <v>413</v>
      </c>
      <c r="M78" s="2">
        <v>9319</v>
      </c>
      <c r="N78" s="2">
        <v>-739</v>
      </c>
      <c r="O78" s="2">
        <v>-57</v>
      </c>
      <c r="P78" s="130" t="s">
        <v>115</v>
      </c>
      <c r="Q78" s="2">
        <v>75</v>
      </c>
      <c r="R78" s="3">
        <v>39728.066145833334</v>
      </c>
    </row>
    <row r="79" spans="1:18" s="2" customFormat="1" x14ac:dyDescent="0.2">
      <c r="A79" s="2" t="s">
        <v>116</v>
      </c>
      <c r="B79" s="2">
        <v>184</v>
      </c>
      <c r="C79" s="2">
        <v>126</v>
      </c>
      <c r="D79" s="2">
        <v>153</v>
      </c>
      <c r="E79" s="2">
        <v>161</v>
      </c>
      <c r="F79" s="2">
        <v>170</v>
      </c>
      <c r="G79" s="2">
        <v>278</v>
      </c>
      <c r="H79" s="2">
        <v>157</v>
      </c>
      <c r="I79" s="2">
        <v>169</v>
      </c>
      <c r="J79" s="2">
        <v>396</v>
      </c>
      <c r="K79" s="2">
        <v>419</v>
      </c>
      <c r="L79" s="2">
        <v>413</v>
      </c>
      <c r="M79" s="2">
        <v>9320.2999999999993</v>
      </c>
      <c r="N79" s="2">
        <v>-734.7</v>
      </c>
      <c r="O79" s="2">
        <v>-57</v>
      </c>
      <c r="P79" s="130" t="s">
        <v>115</v>
      </c>
      <c r="Q79" s="2">
        <v>76</v>
      </c>
      <c r="R79" s="3">
        <v>39728.069363425922</v>
      </c>
    </row>
    <row r="80" spans="1:18" s="2" customFormat="1" x14ac:dyDescent="0.2">
      <c r="A80" s="2" t="s">
        <v>117</v>
      </c>
      <c r="B80" s="2">
        <v>182</v>
      </c>
      <c r="C80" s="2">
        <v>124</v>
      </c>
      <c r="D80" s="2">
        <v>152</v>
      </c>
      <c r="E80" s="2">
        <v>174</v>
      </c>
      <c r="F80" s="2">
        <v>172</v>
      </c>
      <c r="G80" s="2">
        <v>278</v>
      </c>
      <c r="H80" s="2">
        <v>157</v>
      </c>
      <c r="I80" s="2">
        <v>175</v>
      </c>
      <c r="J80" s="2">
        <v>386</v>
      </c>
      <c r="K80" s="2">
        <v>402</v>
      </c>
      <c r="L80" s="2">
        <v>418</v>
      </c>
      <c r="M80" s="2">
        <v>9321.7000000000007</v>
      </c>
      <c r="N80" s="2">
        <v>-730.3</v>
      </c>
      <c r="O80" s="2">
        <v>-57</v>
      </c>
      <c r="P80" s="130" t="s">
        <v>115</v>
      </c>
      <c r="Q80" s="2">
        <v>77</v>
      </c>
      <c r="R80" s="3">
        <v>39728.072395833333</v>
      </c>
    </row>
    <row r="81" spans="1:18" s="2" customFormat="1" x14ac:dyDescent="0.2">
      <c r="A81" s="2" t="s">
        <v>118</v>
      </c>
      <c r="B81" s="2">
        <v>190</v>
      </c>
      <c r="C81" s="2">
        <v>118</v>
      </c>
      <c r="D81" s="2">
        <v>154</v>
      </c>
      <c r="E81" s="2">
        <v>161</v>
      </c>
      <c r="F81" s="2">
        <v>180</v>
      </c>
      <c r="G81" s="2">
        <v>254</v>
      </c>
      <c r="H81" s="2">
        <v>164</v>
      </c>
      <c r="I81" s="2">
        <v>173</v>
      </c>
      <c r="J81" s="2">
        <v>357</v>
      </c>
      <c r="K81" s="2">
        <v>390</v>
      </c>
      <c r="L81" s="2" t="s">
        <v>411</v>
      </c>
      <c r="M81" s="2">
        <v>9323</v>
      </c>
      <c r="N81" s="2">
        <v>-726</v>
      </c>
      <c r="O81" s="2">
        <v>-57</v>
      </c>
      <c r="P81" s="130" t="s">
        <v>115</v>
      </c>
      <c r="Q81" s="2">
        <v>78</v>
      </c>
      <c r="R81" s="3">
        <v>39728.07545138889</v>
      </c>
    </row>
    <row r="82" spans="1:18" s="2" customFormat="1" x14ac:dyDescent="0.2">
      <c r="A82" s="2" t="s">
        <v>119</v>
      </c>
      <c r="B82" s="2">
        <v>172</v>
      </c>
      <c r="C82" s="2">
        <v>210</v>
      </c>
      <c r="D82" s="2">
        <v>147</v>
      </c>
      <c r="E82" s="2">
        <v>170</v>
      </c>
      <c r="F82" s="2">
        <v>180</v>
      </c>
      <c r="G82" s="2">
        <v>234</v>
      </c>
      <c r="H82" s="2">
        <v>154</v>
      </c>
      <c r="I82" s="2">
        <v>167</v>
      </c>
      <c r="J82" s="2">
        <v>373</v>
      </c>
      <c r="K82" s="2">
        <v>422</v>
      </c>
      <c r="L82" s="2">
        <v>429</v>
      </c>
      <c r="M82" s="2">
        <v>19143</v>
      </c>
      <c r="N82" s="2">
        <v>43</v>
      </c>
      <c r="O82" s="2">
        <v>-72</v>
      </c>
      <c r="P82" s="130" t="s">
        <v>120</v>
      </c>
      <c r="Q82" s="2">
        <v>79</v>
      </c>
      <c r="R82" s="3">
        <v>39728.078518518516</v>
      </c>
    </row>
    <row r="83" spans="1:18" s="2" customFormat="1" x14ac:dyDescent="0.2">
      <c r="A83" s="2" t="s">
        <v>121</v>
      </c>
      <c r="B83" s="2">
        <v>167</v>
      </c>
      <c r="C83" s="2">
        <v>202</v>
      </c>
      <c r="D83" s="2">
        <v>145</v>
      </c>
      <c r="E83" s="2">
        <v>167</v>
      </c>
      <c r="F83" s="2">
        <v>183</v>
      </c>
      <c r="G83" s="2">
        <v>244</v>
      </c>
      <c r="H83" s="2">
        <v>158</v>
      </c>
      <c r="I83" s="2">
        <v>168</v>
      </c>
      <c r="J83" s="2">
        <v>394</v>
      </c>
      <c r="K83" s="2">
        <v>418</v>
      </c>
      <c r="L83" s="2">
        <v>425</v>
      </c>
      <c r="M83" s="2">
        <v>19128</v>
      </c>
      <c r="N83" s="2">
        <v>43</v>
      </c>
      <c r="O83" s="2">
        <v>-72</v>
      </c>
      <c r="P83" s="130" t="s">
        <v>120</v>
      </c>
      <c r="Q83" s="2">
        <v>80</v>
      </c>
      <c r="R83" s="3">
        <v>39728.081724537034</v>
      </c>
    </row>
    <row r="84" spans="1:18" s="2" customFormat="1" x14ac:dyDescent="0.2">
      <c r="A84" s="2" t="s">
        <v>122</v>
      </c>
      <c r="B84" s="2">
        <v>181</v>
      </c>
      <c r="C84" s="2">
        <v>208</v>
      </c>
      <c r="D84" s="2">
        <v>149</v>
      </c>
      <c r="E84" s="2">
        <v>172</v>
      </c>
      <c r="F84" s="2">
        <v>177</v>
      </c>
      <c r="G84" s="2">
        <v>219</v>
      </c>
      <c r="H84" s="2">
        <v>160</v>
      </c>
      <c r="I84" s="2">
        <v>168</v>
      </c>
      <c r="J84" s="2">
        <v>395</v>
      </c>
      <c r="K84" s="2">
        <v>448</v>
      </c>
      <c r="L84" s="2">
        <v>407</v>
      </c>
      <c r="M84" s="2">
        <v>19113</v>
      </c>
      <c r="N84" s="2">
        <v>43</v>
      </c>
      <c r="O84" s="2">
        <v>-72</v>
      </c>
      <c r="P84" s="130" t="s">
        <v>120</v>
      </c>
      <c r="Q84" s="2">
        <v>81</v>
      </c>
      <c r="R84" s="3">
        <v>39728.084756944445</v>
      </c>
    </row>
    <row r="85" spans="1:18" s="2" customFormat="1" x14ac:dyDescent="0.2">
      <c r="A85" s="2" t="s">
        <v>123</v>
      </c>
      <c r="B85" s="2">
        <v>172</v>
      </c>
      <c r="C85" s="2">
        <v>205</v>
      </c>
      <c r="D85" s="2">
        <v>148</v>
      </c>
      <c r="E85" s="2">
        <v>164</v>
      </c>
      <c r="F85" s="2">
        <v>181</v>
      </c>
      <c r="G85" s="2">
        <v>241</v>
      </c>
      <c r="H85" s="2">
        <v>157</v>
      </c>
      <c r="I85" s="2">
        <v>165</v>
      </c>
      <c r="J85" s="2">
        <v>364</v>
      </c>
      <c r="K85" s="2">
        <v>413</v>
      </c>
      <c r="L85" s="2">
        <v>423</v>
      </c>
      <c r="M85" s="2">
        <v>19098</v>
      </c>
      <c r="N85" s="2">
        <v>43</v>
      </c>
      <c r="O85" s="2">
        <v>-72</v>
      </c>
      <c r="P85" s="130" t="s">
        <v>120</v>
      </c>
      <c r="Q85" s="2">
        <v>82</v>
      </c>
      <c r="R85" s="3">
        <v>39728.087789351855</v>
      </c>
    </row>
    <row r="86" spans="1:18" s="2" customFormat="1" x14ac:dyDescent="0.2">
      <c r="A86" s="2" t="s">
        <v>124</v>
      </c>
      <c r="B86" s="2">
        <v>176</v>
      </c>
      <c r="C86" s="2">
        <v>203</v>
      </c>
      <c r="D86" s="2">
        <v>148</v>
      </c>
      <c r="E86" s="2">
        <v>166</v>
      </c>
      <c r="F86" s="2">
        <v>166</v>
      </c>
      <c r="G86" s="2">
        <v>252</v>
      </c>
      <c r="H86" s="2">
        <v>158</v>
      </c>
      <c r="I86" s="2">
        <v>167</v>
      </c>
      <c r="J86" s="2">
        <v>376</v>
      </c>
      <c r="K86" s="2">
        <v>379</v>
      </c>
      <c r="L86" s="2">
        <v>415</v>
      </c>
      <c r="M86" s="2">
        <v>19083</v>
      </c>
      <c r="N86" s="2">
        <v>43</v>
      </c>
      <c r="O86" s="2">
        <v>-72</v>
      </c>
      <c r="P86" s="130" t="s">
        <v>120</v>
      </c>
      <c r="Q86" s="2">
        <v>83</v>
      </c>
      <c r="R86" s="3">
        <v>39728.090833333335</v>
      </c>
    </row>
    <row r="87" spans="1:18" s="2" customFormat="1" x14ac:dyDescent="0.2">
      <c r="A87" s="2" t="s">
        <v>125</v>
      </c>
      <c r="B87" s="2">
        <v>157</v>
      </c>
      <c r="C87" s="2">
        <v>208</v>
      </c>
      <c r="D87" s="2">
        <v>140</v>
      </c>
      <c r="E87" s="2">
        <v>164</v>
      </c>
      <c r="F87" s="2">
        <v>177</v>
      </c>
      <c r="G87" s="2">
        <v>223</v>
      </c>
      <c r="H87" s="2">
        <v>152</v>
      </c>
      <c r="I87" s="2">
        <v>165</v>
      </c>
      <c r="J87" s="2">
        <v>368</v>
      </c>
      <c r="K87" s="2">
        <v>379</v>
      </c>
      <c r="L87" s="2">
        <v>396</v>
      </c>
      <c r="M87" s="2">
        <v>14330</v>
      </c>
      <c r="N87" s="2">
        <v>-22282</v>
      </c>
      <c r="O87" s="2">
        <v>-28</v>
      </c>
      <c r="P87" s="130" t="s">
        <v>126</v>
      </c>
      <c r="Q87" s="2">
        <v>84</v>
      </c>
      <c r="R87" s="3">
        <v>39728.093958333331</v>
      </c>
    </row>
    <row r="88" spans="1:18" s="2" customFormat="1" x14ac:dyDescent="0.2">
      <c r="A88" s="2" t="s">
        <v>127</v>
      </c>
      <c r="B88" s="2">
        <v>156</v>
      </c>
      <c r="C88" s="2">
        <v>217</v>
      </c>
      <c r="D88" s="2">
        <v>143</v>
      </c>
      <c r="E88" s="2">
        <v>164</v>
      </c>
      <c r="F88" s="2">
        <v>175</v>
      </c>
      <c r="G88" s="2">
        <v>233</v>
      </c>
      <c r="H88" s="2">
        <v>158</v>
      </c>
      <c r="I88" s="2">
        <v>166</v>
      </c>
      <c r="J88" s="2">
        <v>389</v>
      </c>
      <c r="K88" s="2">
        <v>378</v>
      </c>
      <c r="L88" s="2">
        <v>393</v>
      </c>
      <c r="M88" s="2">
        <v>14329.5</v>
      </c>
      <c r="N88" s="2">
        <v>-22242.3</v>
      </c>
      <c r="O88" s="2">
        <v>-28</v>
      </c>
      <c r="P88" s="130" t="s">
        <v>126</v>
      </c>
      <c r="Q88" s="2">
        <v>85</v>
      </c>
      <c r="R88" s="3">
        <v>39728.097175925926</v>
      </c>
    </row>
    <row r="89" spans="1:18" s="2" customFormat="1" x14ac:dyDescent="0.2">
      <c r="A89" s="2" t="s">
        <v>128</v>
      </c>
      <c r="B89" s="2">
        <v>155</v>
      </c>
      <c r="C89" s="2">
        <v>209</v>
      </c>
      <c r="D89" s="2">
        <v>138</v>
      </c>
      <c r="E89" s="2">
        <v>166</v>
      </c>
      <c r="F89" s="2">
        <v>168</v>
      </c>
      <c r="G89" s="2">
        <v>231</v>
      </c>
      <c r="H89" s="2">
        <v>155</v>
      </c>
      <c r="I89" s="2">
        <v>169</v>
      </c>
      <c r="J89" s="2">
        <v>383</v>
      </c>
      <c r="K89" s="2">
        <v>382</v>
      </c>
      <c r="L89" s="2">
        <v>400</v>
      </c>
      <c r="M89" s="2">
        <v>14329</v>
      </c>
      <c r="N89" s="2">
        <v>-22202.5</v>
      </c>
      <c r="O89" s="2">
        <v>-28</v>
      </c>
      <c r="P89" s="130" t="s">
        <v>126</v>
      </c>
      <c r="Q89" s="2">
        <v>86</v>
      </c>
      <c r="R89" s="3">
        <v>39728.10019675926</v>
      </c>
    </row>
    <row r="90" spans="1:18" s="2" customFormat="1" x14ac:dyDescent="0.2">
      <c r="A90" s="2" t="s">
        <v>129</v>
      </c>
      <c r="B90" s="2">
        <v>149</v>
      </c>
      <c r="C90" s="2">
        <v>213</v>
      </c>
      <c r="D90" s="2">
        <v>146</v>
      </c>
      <c r="E90" s="2">
        <v>167</v>
      </c>
      <c r="F90" s="2">
        <v>175</v>
      </c>
      <c r="G90" s="2">
        <v>246</v>
      </c>
      <c r="H90" s="2">
        <v>152</v>
      </c>
      <c r="I90" s="2">
        <v>166</v>
      </c>
      <c r="J90" s="2">
        <v>376</v>
      </c>
      <c r="K90" s="2">
        <v>402</v>
      </c>
      <c r="L90" s="2">
        <v>395</v>
      </c>
      <c r="M90" s="2">
        <v>14328.5</v>
      </c>
      <c r="N90" s="2">
        <v>-22162.799999999999</v>
      </c>
      <c r="O90" s="2">
        <v>-28</v>
      </c>
      <c r="P90" s="130" t="s">
        <v>126</v>
      </c>
      <c r="Q90" s="2">
        <v>87</v>
      </c>
      <c r="R90" s="3">
        <v>39728.103229166663</v>
      </c>
    </row>
    <row r="91" spans="1:18" s="2" customFormat="1" x14ac:dyDescent="0.2">
      <c r="A91" s="2" t="s">
        <v>130</v>
      </c>
      <c r="B91" s="2">
        <v>155</v>
      </c>
      <c r="C91" s="2">
        <v>198</v>
      </c>
      <c r="D91" s="2">
        <v>145</v>
      </c>
      <c r="E91" s="2">
        <v>161</v>
      </c>
      <c r="F91" s="2">
        <v>168</v>
      </c>
      <c r="G91" s="2">
        <v>228</v>
      </c>
      <c r="H91" s="2">
        <v>157</v>
      </c>
      <c r="I91" s="2">
        <v>165</v>
      </c>
      <c r="J91" s="2">
        <v>376</v>
      </c>
      <c r="K91" s="2">
        <v>388</v>
      </c>
      <c r="L91" s="2">
        <v>412</v>
      </c>
      <c r="M91" s="2">
        <v>14328</v>
      </c>
      <c r="N91" s="2">
        <v>-22123</v>
      </c>
      <c r="O91" s="2">
        <v>-28</v>
      </c>
      <c r="P91" s="130" t="s">
        <v>126</v>
      </c>
      <c r="Q91" s="2">
        <v>88</v>
      </c>
      <c r="R91" s="3">
        <v>39728.106261574074</v>
      </c>
    </row>
    <row r="92" spans="1:18" s="2" customFormat="1" x14ac:dyDescent="0.2">
      <c r="A92" s="2" t="s">
        <v>131</v>
      </c>
      <c r="B92" s="2">
        <v>159</v>
      </c>
      <c r="C92" s="2">
        <v>186</v>
      </c>
      <c r="D92" s="2">
        <v>134</v>
      </c>
      <c r="E92" s="2">
        <v>168</v>
      </c>
      <c r="F92" s="2">
        <v>178</v>
      </c>
      <c r="G92" s="2">
        <v>235</v>
      </c>
      <c r="H92" s="2">
        <v>154</v>
      </c>
      <c r="I92" s="2">
        <v>166</v>
      </c>
      <c r="J92" s="2">
        <v>357</v>
      </c>
      <c r="K92" s="2">
        <v>389</v>
      </c>
      <c r="L92" s="2">
        <v>407</v>
      </c>
      <c r="M92" s="2">
        <v>14293</v>
      </c>
      <c r="N92" s="2">
        <v>-22106</v>
      </c>
      <c r="O92" s="2">
        <v>-28</v>
      </c>
      <c r="P92" s="130" t="s">
        <v>132</v>
      </c>
      <c r="Q92" s="2">
        <v>89</v>
      </c>
      <c r="R92" s="3">
        <v>39728.109351851854</v>
      </c>
    </row>
    <row r="93" spans="1:18" s="2" customFormat="1" x14ac:dyDescent="0.2">
      <c r="A93" s="2" t="s">
        <v>133</v>
      </c>
      <c r="B93" s="2">
        <v>160</v>
      </c>
      <c r="C93" s="2">
        <v>188</v>
      </c>
      <c r="D93" s="2">
        <v>134</v>
      </c>
      <c r="E93" s="2">
        <v>169</v>
      </c>
      <c r="F93" s="2">
        <v>167</v>
      </c>
      <c r="G93" s="2">
        <v>216</v>
      </c>
      <c r="H93" s="2">
        <v>154</v>
      </c>
      <c r="I93" s="2">
        <v>167</v>
      </c>
      <c r="J93" s="2">
        <v>372</v>
      </c>
      <c r="K93" s="2">
        <v>395</v>
      </c>
      <c r="L93" s="2">
        <v>404</v>
      </c>
      <c r="M93" s="2">
        <v>14283.5</v>
      </c>
      <c r="N93" s="2">
        <v>-22104.5</v>
      </c>
      <c r="O93" s="2">
        <v>-28</v>
      </c>
      <c r="P93" s="130" t="s">
        <v>132</v>
      </c>
      <c r="Q93" s="2">
        <v>90</v>
      </c>
      <c r="R93" s="3">
        <v>39728.112569444442</v>
      </c>
    </row>
    <row r="94" spans="1:18" s="2" customFormat="1" x14ac:dyDescent="0.2">
      <c r="A94" s="2" t="s">
        <v>134</v>
      </c>
      <c r="B94" s="2">
        <v>163</v>
      </c>
      <c r="C94" s="2">
        <v>184</v>
      </c>
      <c r="D94" s="2">
        <v>137</v>
      </c>
      <c r="E94" s="2">
        <v>170</v>
      </c>
      <c r="F94" s="2">
        <v>183</v>
      </c>
      <c r="G94" s="2">
        <v>239</v>
      </c>
      <c r="H94" s="2">
        <v>155</v>
      </c>
      <c r="I94" s="2">
        <v>166</v>
      </c>
      <c r="J94" s="2">
        <v>376</v>
      </c>
      <c r="K94" s="2">
        <v>403</v>
      </c>
      <c r="L94" s="2">
        <v>403</v>
      </c>
      <c r="M94" s="2">
        <v>14274</v>
      </c>
      <c r="N94" s="2">
        <v>-22103</v>
      </c>
      <c r="O94" s="2">
        <v>-28</v>
      </c>
      <c r="P94" s="130" t="s">
        <v>132</v>
      </c>
      <c r="Q94" s="2">
        <v>91</v>
      </c>
      <c r="R94" s="3">
        <v>39728.115601851852</v>
      </c>
    </row>
    <row r="95" spans="1:18" s="2" customFormat="1" x14ac:dyDescent="0.2">
      <c r="A95" s="2" t="s">
        <v>135</v>
      </c>
      <c r="B95" s="2">
        <v>186</v>
      </c>
      <c r="C95" s="2">
        <v>161</v>
      </c>
      <c r="D95" s="2">
        <v>141</v>
      </c>
      <c r="E95" s="2">
        <v>164</v>
      </c>
      <c r="F95" s="2">
        <v>178</v>
      </c>
      <c r="G95" s="2">
        <v>266</v>
      </c>
      <c r="H95" s="2">
        <v>165</v>
      </c>
      <c r="I95" s="2">
        <v>178</v>
      </c>
      <c r="J95" s="2">
        <v>379</v>
      </c>
      <c r="K95" s="2">
        <v>395</v>
      </c>
      <c r="L95" s="2">
        <v>421</v>
      </c>
      <c r="M95" s="2">
        <v>14125</v>
      </c>
      <c r="N95" s="2">
        <v>-22055</v>
      </c>
      <c r="O95" s="2">
        <v>-28</v>
      </c>
      <c r="P95" s="130" t="s">
        <v>136</v>
      </c>
      <c r="Q95" s="2">
        <v>92</v>
      </c>
      <c r="R95" s="3">
        <v>39728.118703703702</v>
      </c>
    </row>
    <row r="96" spans="1:18" s="2" customFormat="1" x14ac:dyDescent="0.2">
      <c r="A96" s="2" t="s">
        <v>137</v>
      </c>
      <c r="B96" s="2">
        <v>178</v>
      </c>
      <c r="C96" s="2">
        <v>166</v>
      </c>
      <c r="D96" s="2">
        <v>141</v>
      </c>
      <c r="E96" s="2">
        <v>171</v>
      </c>
      <c r="F96" s="2">
        <v>175</v>
      </c>
      <c r="G96" s="2">
        <v>261</v>
      </c>
      <c r="H96" s="2">
        <v>165</v>
      </c>
      <c r="I96" s="2">
        <v>177</v>
      </c>
      <c r="J96" s="2">
        <v>449</v>
      </c>
      <c r="K96" s="2">
        <v>393</v>
      </c>
      <c r="L96" s="2">
        <v>429</v>
      </c>
      <c r="M96" s="2">
        <v>14134.3</v>
      </c>
      <c r="N96" s="2">
        <v>-22052.3</v>
      </c>
      <c r="O96" s="2">
        <v>-28</v>
      </c>
      <c r="P96" s="130" t="s">
        <v>136</v>
      </c>
      <c r="Q96" s="2">
        <v>93</v>
      </c>
      <c r="R96" s="3">
        <v>39728.12190972222</v>
      </c>
    </row>
    <row r="97" spans="1:18" s="2" customFormat="1" x14ac:dyDescent="0.2">
      <c r="A97" s="2" t="s">
        <v>138</v>
      </c>
      <c r="B97" s="2">
        <v>173</v>
      </c>
      <c r="C97" s="2">
        <v>161</v>
      </c>
      <c r="D97" s="2">
        <v>138</v>
      </c>
      <c r="E97" s="2">
        <v>163</v>
      </c>
      <c r="F97" s="2">
        <v>186</v>
      </c>
      <c r="G97" s="2">
        <v>259</v>
      </c>
      <c r="H97" s="2">
        <v>160</v>
      </c>
      <c r="I97" s="2">
        <v>180</v>
      </c>
      <c r="J97" s="2">
        <v>369</v>
      </c>
      <c r="K97" s="2">
        <v>411</v>
      </c>
      <c r="L97" s="2">
        <v>418</v>
      </c>
      <c r="M97" s="2">
        <v>14143.7</v>
      </c>
      <c r="N97" s="2">
        <v>-22049.7</v>
      </c>
      <c r="O97" s="2">
        <v>-28</v>
      </c>
      <c r="P97" s="130" t="s">
        <v>136</v>
      </c>
      <c r="Q97" s="2">
        <v>94</v>
      </c>
      <c r="R97" s="3">
        <v>39728.124942129631</v>
      </c>
    </row>
    <row r="98" spans="1:18" s="2" customFormat="1" x14ac:dyDescent="0.2">
      <c r="A98" s="2" t="s">
        <v>139</v>
      </c>
      <c r="B98" s="2">
        <v>186</v>
      </c>
      <c r="C98" s="2">
        <v>162</v>
      </c>
      <c r="D98" s="2">
        <v>141</v>
      </c>
      <c r="E98" s="2">
        <v>165</v>
      </c>
      <c r="F98" s="2">
        <v>181</v>
      </c>
      <c r="G98" s="2">
        <v>255</v>
      </c>
      <c r="H98" s="2">
        <v>159</v>
      </c>
      <c r="I98" s="2">
        <v>179</v>
      </c>
      <c r="J98" s="2">
        <v>376</v>
      </c>
      <c r="K98" s="2">
        <v>398</v>
      </c>
      <c r="L98" s="2">
        <v>417</v>
      </c>
      <c r="M98" s="2">
        <v>14153</v>
      </c>
      <c r="N98" s="2">
        <v>-22047</v>
      </c>
      <c r="O98" s="2">
        <v>-28</v>
      </c>
      <c r="P98" s="130" t="s">
        <v>136</v>
      </c>
      <c r="Q98" s="2">
        <v>95</v>
      </c>
      <c r="R98" s="3">
        <v>39728.127974537034</v>
      </c>
    </row>
    <row r="99" spans="1:18" s="2" customFormat="1" x14ac:dyDescent="0.2">
      <c r="A99" s="2" t="s">
        <v>140</v>
      </c>
      <c r="B99" s="2">
        <v>159</v>
      </c>
      <c r="C99" s="2">
        <v>205</v>
      </c>
      <c r="D99" s="2">
        <v>142</v>
      </c>
      <c r="E99" s="2">
        <v>165</v>
      </c>
      <c r="F99" s="2">
        <v>177</v>
      </c>
      <c r="G99" s="2">
        <v>246</v>
      </c>
      <c r="H99" s="2">
        <v>155</v>
      </c>
      <c r="I99" s="2">
        <v>166</v>
      </c>
      <c r="J99" s="2">
        <v>383</v>
      </c>
      <c r="K99" s="2">
        <v>408</v>
      </c>
      <c r="L99" s="2">
        <v>415</v>
      </c>
      <c r="M99" s="2">
        <v>14058</v>
      </c>
      <c r="N99" s="2">
        <v>-21569</v>
      </c>
      <c r="O99" s="2">
        <v>-30</v>
      </c>
      <c r="P99" s="130" t="s">
        <v>141</v>
      </c>
      <c r="Q99" s="2">
        <v>96</v>
      </c>
      <c r="R99" s="3">
        <v>39728.131018518521</v>
      </c>
    </row>
    <row r="100" spans="1:18" s="2" customFormat="1" x14ac:dyDescent="0.2">
      <c r="A100" s="2" t="s">
        <v>142</v>
      </c>
      <c r="B100" s="2">
        <v>154</v>
      </c>
      <c r="C100" s="2">
        <v>208</v>
      </c>
      <c r="D100" s="2">
        <v>143</v>
      </c>
      <c r="E100" s="2">
        <v>169</v>
      </c>
      <c r="F100" s="2">
        <v>181</v>
      </c>
      <c r="G100" s="2">
        <v>235</v>
      </c>
      <c r="H100" s="2">
        <v>157</v>
      </c>
      <c r="I100" s="2">
        <v>164</v>
      </c>
      <c r="J100" s="2">
        <v>387</v>
      </c>
      <c r="K100" s="2">
        <v>368</v>
      </c>
      <c r="L100" s="2">
        <v>398</v>
      </c>
      <c r="M100" s="2">
        <v>14049</v>
      </c>
      <c r="N100" s="2">
        <v>-21595.7</v>
      </c>
      <c r="O100" s="2">
        <v>-30</v>
      </c>
      <c r="P100" s="130" t="s">
        <v>141</v>
      </c>
      <c r="Q100" s="2">
        <v>97</v>
      </c>
      <c r="R100" s="3">
        <v>39728.134247685186</v>
      </c>
    </row>
    <row r="101" spans="1:18" s="2" customFormat="1" x14ac:dyDescent="0.2">
      <c r="A101" s="2" t="s">
        <v>143</v>
      </c>
      <c r="B101" s="2">
        <v>163</v>
      </c>
      <c r="C101" s="2">
        <v>205</v>
      </c>
      <c r="D101" s="2">
        <v>135</v>
      </c>
      <c r="E101" s="2">
        <v>161</v>
      </c>
      <c r="F101" s="2">
        <v>174</v>
      </c>
      <c r="G101" s="2">
        <v>213</v>
      </c>
      <c r="H101" s="2">
        <v>156</v>
      </c>
      <c r="I101" s="2">
        <v>164</v>
      </c>
      <c r="J101" s="2">
        <v>388</v>
      </c>
      <c r="K101" s="2">
        <v>386</v>
      </c>
      <c r="L101" s="2">
        <v>398</v>
      </c>
      <c r="M101" s="2">
        <v>14040</v>
      </c>
      <c r="N101" s="2">
        <v>-21622.3</v>
      </c>
      <c r="O101" s="2">
        <v>-30</v>
      </c>
      <c r="P101" s="130" t="s">
        <v>141</v>
      </c>
      <c r="Q101" s="2">
        <v>98</v>
      </c>
      <c r="R101" s="3">
        <v>39728.13726851852</v>
      </c>
    </row>
    <row r="102" spans="1:18" s="2" customFormat="1" x14ac:dyDescent="0.2">
      <c r="A102" s="2" t="s">
        <v>144</v>
      </c>
      <c r="B102" s="2">
        <v>158</v>
      </c>
      <c r="C102" s="2">
        <v>206</v>
      </c>
      <c r="D102" s="2">
        <v>147</v>
      </c>
      <c r="E102" s="2">
        <v>168</v>
      </c>
      <c r="F102" s="2">
        <v>174</v>
      </c>
      <c r="G102" s="2">
        <v>228</v>
      </c>
      <c r="H102" s="2">
        <v>154</v>
      </c>
      <c r="I102" s="2">
        <v>165</v>
      </c>
      <c r="J102" s="2">
        <v>366</v>
      </c>
      <c r="K102" s="2">
        <v>386</v>
      </c>
      <c r="L102" s="2">
        <v>401</v>
      </c>
      <c r="M102" s="2">
        <v>14031</v>
      </c>
      <c r="N102" s="2">
        <v>-21649</v>
      </c>
      <c r="O102" s="2">
        <v>-30</v>
      </c>
      <c r="P102" s="130" t="s">
        <v>141</v>
      </c>
      <c r="Q102" s="2">
        <v>99</v>
      </c>
      <c r="R102" s="3">
        <v>39728.140300925923</v>
      </c>
    </row>
    <row r="103" spans="1:18" s="2" customFormat="1" x14ac:dyDescent="0.2">
      <c r="A103" s="2" t="s">
        <v>145</v>
      </c>
      <c r="B103" s="2">
        <v>165</v>
      </c>
      <c r="C103" s="2">
        <v>184</v>
      </c>
      <c r="D103" s="2">
        <v>131</v>
      </c>
      <c r="E103" s="2">
        <v>172</v>
      </c>
      <c r="F103" s="2">
        <v>179</v>
      </c>
      <c r="G103" s="2">
        <v>221</v>
      </c>
      <c r="H103" s="2">
        <v>153</v>
      </c>
      <c r="I103" s="2">
        <v>166</v>
      </c>
      <c r="J103" s="2">
        <v>367</v>
      </c>
      <c r="K103" s="2">
        <v>383</v>
      </c>
      <c r="L103" s="2">
        <v>408</v>
      </c>
      <c r="M103" s="2">
        <v>14024</v>
      </c>
      <c r="N103" s="2">
        <v>-21560</v>
      </c>
      <c r="O103" s="2">
        <v>-30</v>
      </c>
      <c r="P103" s="130" t="s">
        <v>146</v>
      </c>
      <c r="Q103" s="2">
        <v>100</v>
      </c>
      <c r="R103" s="3">
        <v>39728.143379629626</v>
      </c>
    </row>
    <row r="104" spans="1:18" s="2" customFormat="1" x14ac:dyDescent="0.2">
      <c r="A104" s="2" t="s">
        <v>147</v>
      </c>
      <c r="B104" s="2">
        <v>150</v>
      </c>
      <c r="C104" s="2">
        <v>190</v>
      </c>
      <c r="D104" s="2">
        <v>136</v>
      </c>
      <c r="E104" s="2">
        <v>170</v>
      </c>
      <c r="F104" s="2">
        <v>182</v>
      </c>
      <c r="G104" s="2">
        <v>246</v>
      </c>
      <c r="H104" s="2">
        <v>155</v>
      </c>
      <c r="I104" s="2">
        <v>168</v>
      </c>
      <c r="J104" s="2">
        <v>368</v>
      </c>
      <c r="K104" s="2">
        <v>396</v>
      </c>
      <c r="L104" s="2">
        <v>404</v>
      </c>
      <c r="M104" s="2">
        <v>14022</v>
      </c>
      <c r="N104" s="2">
        <v>-21551.7</v>
      </c>
      <c r="O104" s="2">
        <v>-30</v>
      </c>
      <c r="P104" s="130" t="s">
        <v>146</v>
      </c>
      <c r="Q104" s="2">
        <v>101</v>
      </c>
      <c r="R104" s="3">
        <v>39728.146643518521</v>
      </c>
    </row>
    <row r="105" spans="1:18" s="2" customFormat="1" x14ac:dyDescent="0.2">
      <c r="A105" s="2" t="s">
        <v>148</v>
      </c>
      <c r="B105" s="2">
        <v>165</v>
      </c>
      <c r="C105" s="2">
        <v>192</v>
      </c>
      <c r="D105" s="2">
        <v>137</v>
      </c>
      <c r="E105" s="2">
        <v>168</v>
      </c>
      <c r="F105" s="2">
        <v>176</v>
      </c>
      <c r="G105" s="2">
        <v>236</v>
      </c>
      <c r="H105" s="2">
        <v>155</v>
      </c>
      <c r="I105" s="2">
        <v>167</v>
      </c>
      <c r="J105" s="2">
        <v>381</v>
      </c>
      <c r="K105" s="2">
        <v>371</v>
      </c>
      <c r="L105" s="2">
        <v>407</v>
      </c>
      <c r="M105" s="2">
        <v>14020</v>
      </c>
      <c r="N105" s="2">
        <v>-21543.3</v>
      </c>
      <c r="O105" s="2">
        <v>-30</v>
      </c>
      <c r="P105" s="130" t="s">
        <v>146</v>
      </c>
      <c r="Q105" s="2">
        <v>102</v>
      </c>
      <c r="R105" s="3">
        <v>39728.149687500001</v>
      </c>
    </row>
    <row r="106" spans="1:18" s="2" customFormat="1" x14ac:dyDescent="0.2">
      <c r="A106" s="2" t="s">
        <v>149</v>
      </c>
      <c r="B106" s="2">
        <v>164</v>
      </c>
      <c r="C106" s="2">
        <v>178</v>
      </c>
      <c r="D106" s="2">
        <v>141</v>
      </c>
      <c r="E106" s="2">
        <v>172</v>
      </c>
      <c r="F106" s="2">
        <v>176</v>
      </c>
      <c r="G106" s="2">
        <v>231</v>
      </c>
      <c r="H106" s="2">
        <v>156</v>
      </c>
      <c r="I106" s="2">
        <v>170</v>
      </c>
      <c r="J106" s="2">
        <v>392</v>
      </c>
      <c r="K106" s="2">
        <v>390</v>
      </c>
      <c r="L106" s="2">
        <v>404</v>
      </c>
      <c r="M106" s="2">
        <v>14018</v>
      </c>
      <c r="N106" s="2">
        <v>-21535</v>
      </c>
      <c r="O106" s="2">
        <v>-30</v>
      </c>
      <c r="P106" s="130" t="s">
        <v>146</v>
      </c>
      <c r="Q106" s="2">
        <v>103</v>
      </c>
      <c r="R106" s="3">
        <v>39728.152731481481</v>
      </c>
    </row>
    <row r="107" spans="1:18" s="2" customFormat="1" x14ac:dyDescent="0.2">
      <c r="A107" s="2" t="s">
        <v>150</v>
      </c>
      <c r="B107" s="2">
        <v>166</v>
      </c>
      <c r="C107" s="2">
        <v>159</v>
      </c>
      <c r="D107" s="2">
        <v>139</v>
      </c>
      <c r="E107" s="2">
        <v>168</v>
      </c>
      <c r="F107" s="2">
        <v>175</v>
      </c>
      <c r="G107" s="2">
        <v>247</v>
      </c>
      <c r="H107" s="2">
        <v>164</v>
      </c>
      <c r="I107" s="2">
        <v>178</v>
      </c>
      <c r="J107" s="2">
        <v>386</v>
      </c>
      <c r="K107" s="2">
        <v>393</v>
      </c>
      <c r="L107" s="2">
        <v>427</v>
      </c>
      <c r="M107" s="2">
        <v>14021</v>
      </c>
      <c r="N107" s="2">
        <v>-21525</v>
      </c>
      <c r="O107" s="2">
        <v>-30</v>
      </c>
      <c r="P107" s="130" t="s">
        <v>151</v>
      </c>
      <c r="Q107" s="2">
        <v>104</v>
      </c>
      <c r="R107" s="3">
        <v>39728.155821759261</v>
      </c>
    </row>
    <row r="108" spans="1:18" s="2" customFormat="1" x14ac:dyDescent="0.2">
      <c r="A108" s="2" t="s">
        <v>152</v>
      </c>
      <c r="B108" s="2">
        <v>169</v>
      </c>
      <c r="C108" s="2">
        <v>161</v>
      </c>
      <c r="D108" s="2">
        <v>136</v>
      </c>
      <c r="E108" s="2">
        <v>164</v>
      </c>
      <c r="F108" s="2">
        <v>179</v>
      </c>
      <c r="G108" s="2">
        <v>265</v>
      </c>
      <c r="H108" s="2">
        <v>155</v>
      </c>
      <c r="I108" s="2">
        <v>177</v>
      </c>
      <c r="J108" s="2">
        <v>400</v>
      </c>
      <c r="K108" s="2">
        <v>415</v>
      </c>
      <c r="L108" s="2">
        <v>414</v>
      </c>
      <c r="M108" s="2">
        <v>14025</v>
      </c>
      <c r="N108" s="2">
        <v>-21519.5</v>
      </c>
      <c r="O108" s="2">
        <v>-30</v>
      </c>
      <c r="P108" s="130" t="s">
        <v>151</v>
      </c>
      <c r="Q108" s="2">
        <v>105</v>
      </c>
      <c r="R108" s="3">
        <v>39728.159039351849</v>
      </c>
    </row>
    <row r="109" spans="1:18" s="2" customFormat="1" x14ac:dyDescent="0.2">
      <c r="A109" s="2" t="s">
        <v>153</v>
      </c>
      <c r="B109" s="2">
        <v>173</v>
      </c>
      <c r="C109" s="2">
        <v>175</v>
      </c>
      <c r="D109" s="2">
        <v>141</v>
      </c>
      <c r="E109" s="2">
        <v>171</v>
      </c>
      <c r="F109" s="2">
        <v>181</v>
      </c>
      <c r="G109" s="2">
        <v>265</v>
      </c>
      <c r="H109" s="2">
        <v>164</v>
      </c>
      <c r="I109" s="2">
        <v>174</v>
      </c>
      <c r="J109" s="2">
        <v>375</v>
      </c>
      <c r="K109" s="2">
        <v>422</v>
      </c>
      <c r="L109" s="2">
        <v>416</v>
      </c>
      <c r="M109" s="2">
        <v>14029</v>
      </c>
      <c r="N109" s="2">
        <v>-21514</v>
      </c>
      <c r="O109" s="2">
        <v>-30</v>
      </c>
      <c r="P109" s="130" t="s">
        <v>151</v>
      </c>
      <c r="Q109" s="2">
        <v>106</v>
      </c>
      <c r="R109" s="3">
        <v>39728.162083333336</v>
      </c>
    </row>
    <row r="110" spans="1:18" s="2" customFormat="1" x14ac:dyDescent="0.2">
      <c r="A110" s="2" t="s">
        <v>154</v>
      </c>
      <c r="B110" s="2">
        <v>158</v>
      </c>
      <c r="C110" s="2">
        <v>180</v>
      </c>
      <c r="D110" s="2">
        <v>136</v>
      </c>
      <c r="E110" s="2">
        <v>166</v>
      </c>
      <c r="F110" s="2">
        <v>171</v>
      </c>
      <c r="G110" s="2">
        <v>234</v>
      </c>
      <c r="H110" s="2">
        <v>153</v>
      </c>
      <c r="I110" s="2">
        <v>167</v>
      </c>
      <c r="J110" s="2">
        <v>392</v>
      </c>
      <c r="K110" s="2">
        <v>383</v>
      </c>
      <c r="L110" s="2">
        <v>415</v>
      </c>
      <c r="M110" s="2">
        <v>19016</v>
      </c>
      <c r="N110" s="2">
        <v>-27974</v>
      </c>
      <c r="O110" s="2">
        <v>-28</v>
      </c>
      <c r="P110" s="130" t="s">
        <v>155</v>
      </c>
      <c r="Q110" s="2">
        <v>107</v>
      </c>
      <c r="R110" s="3">
        <v>39728.165231481478</v>
      </c>
    </row>
    <row r="111" spans="1:18" s="2" customFormat="1" x14ac:dyDescent="0.2">
      <c r="A111" s="2" t="s">
        <v>156</v>
      </c>
      <c r="B111" s="2">
        <v>158</v>
      </c>
      <c r="C111" s="2">
        <v>178</v>
      </c>
      <c r="D111" s="2">
        <v>137</v>
      </c>
      <c r="E111" s="2">
        <v>168</v>
      </c>
      <c r="F111" s="2">
        <v>173</v>
      </c>
      <c r="G111" s="2">
        <v>236</v>
      </c>
      <c r="H111" s="2">
        <v>151</v>
      </c>
      <c r="I111" s="2">
        <v>167</v>
      </c>
      <c r="J111" s="2">
        <v>361</v>
      </c>
      <c r="K111" s="2">
        <v>385</v>
      </c>
      <c r="L111" s="2">
        <v>387</v>
      </c>
      <c r="M111" s="2">
        <v>19023</v>
      </c>
      <c r="N111" s="2">
        <v>-27984.3</v>
      </c>
      <c r="O111" s="2">
        <v>-28</v>
      </c>
      <c r="P111" s="130" t="s">
        <v>155</v>
      </c>
      <c r="Q111" s="2">
        <v>108</v>
      </c>
      <c r="R111" s="3">
        <v>39728.16846064815</v>
      </c>
    </row>
    <row r="112" spans="1:18" s="2" customFormat="1" x14ac:dyDescent="0.2">
      <c r="A112" s="2" t="s">
        <v>157</v>
      </c>
      <c r="B112" s="2">
        <v>163</v>
      </c>
      <c r="C112" s="2">
        <v>185</v>
      </c>
      <c r="D112" s="2">
        <v>137</v>
      </c>
      <c r="E112" s="2">
        <v>169</v>
      </c>
      <c r="F112" s="2">
        <v>178</v>
      </c>
      <c r="G112" s="2">
        <v>243</v>
      </c>
      <c r="H112" s="2">
        <v>151</v>
      </c>
      <c r="I112" s="2">
        <v>170</v>
      </c>
      <c r="J112" s="2">
        <v>383</v>
      </c>
      <c r="K112" s="2">
        <v>402</v>
      </c>
      <c r="L112" s="2">
        <v>409</v>
      </c>
      <c r="M112" s="2">
        <v>19030</v>
      </c>
      <c r="N112" s="2">
        <v>-27994.7</v>
      </c>
      <c r="O112" s="2">
        <v>-28</v>
      </c>
      <c r="P112" s="130" t="s">
        <v>155</v>
      </c>
      <c r="Q112" s="2">
        <v>109</v>
      </c>
      <c r="R112" s="3">
        <v>39728.17150462963</v>
      </c>
    </row>
    <row r="113" spans="1:18" s="2" customFormat="1" x14ac:dyDescent="0.2">
      <c r="A113" s="2" t="s">
        <v>158</v>
      </c>
      <c r="B113" s="2">
        <v>168</v>
      </c>
      <c r="C113" s="2">
        <v>177</v>
      </c>
      <c r="D113" s="2">
        <v>131</v>
      </c>
      <c r="E113" s="2">
        <v>165</v>
      </c>
      <c r="F113" s="2">
        <v>174</v>
      </c>
      <c r="G113" s="2">
        <v>243</v>
      </c>
      <c r="H113" s="2">
        <v>152</v>
      </c>
      <c r="I113" s="2">
        <v>170</v>
      </c>
      <c r="J113" s="2">
        <v>373</v>
      </c>
      <c r="K113" s="2">
        <v>405</v>
      </c>
      <c r="L113" s="2">
        <v>420</v>
      </c>
      <c r="M113" s="2">
        <v>19037</v>
      </c>
      <c r="N113" s="2">
        <v>-28005</v>
      </c>
      <c r="O113" s="2">
        <v>-28</v>
      </c>
      <c r="P113" s="130" t="s">
        <v>155</v>
      </c>
      <c r="Q113" s="2">
        <v>110</v>
      </c>
      <c r="R113" s="3">
        <v>39728.174537037034</v>
      </c>
    </row>
    <row r="114" spans="1:18" s="2" customFormat="1" x14ac:dyDescent="0.2">
      <c r="A114" s="2" t="s">
        <v>159</v>
      </c>
      <c r="B114" s="2">
        <v>177</v>
      </c>
      <c r="C114" s="2">
        <v>162</v>
      </c>
      <c r="D114" s="2">
        <v>137</v>
      </c>
      <c r="E114" s="2">
        <v>160</v>
      </c>
      <c r="F114" s="2">
        <v>177</v>
      </c>
      <c r="G114" s="2">
        <v>266</v>
      </c>
      <c r="H114" s="2">
        <v>159</v>
      </c>
      <c r="I114" s="2">
        <v>177</v>
      </c>
      <c r="J114" s="2">
        <v>386</v>
      </c>
      <c r="K114" s="2">
        <v>404</v>
      </c>
      <c r="L114" s="2">
        <v>431</v>
      </c>
      <c r="M114" s="2">
        <v>18925</v>
      </c>
      <c r="N114" s="2">
        <v>-28087</v>
      </c>
      <c r="O114" s="2">
        <v>-28</v>
      </c>
      <c r="P114" s="130" t="s">
        <v>160</v>
      </c>
      <c r="Q114" s="2">
        <v>111</v>
      </c>
      <c r="R114" s="3">
        <v>39728.17763888889</v>
      </c>
    </row>
    <row r="115" spans="1:18" s="2" customFormat="1" x14ac:dyDescent="0.2">
      <c r="A115" s="2" t="s">
        <v>161</v>
      </c>
      <c r="B115" s="2">
        <v>172</v>
      </c>
      <c r="C115" s="2">
        <v>159</v>
      </c>
      <c r="D115" s="2">
        <v>144</v>
      </c>
      <c r="E115" s="2">
        <v>165</v>
      </c>
      <c r="F115" s="2">
        <v>175</v>
      </c>
      <c r="G115" s="2">
        <v>269</v>
      </c>
      <c r="H115" s="2">
        <v>164</v>
      </c>
      <c r="I115" s="2">
        <v>180</v>
      </c>
      <c r="J115" s="2">
        <v>416</v>
      </c>
      <c r="K115" s="2">
        <v>409</v>
      </c>
      <c r="L115" s="2">
        <v>408</v>
      </c>
      <c r="M115" s="2">
        <v>18919</v>
      </c>
      <c r="N115" s="2">
        <v>-28094.7</v>
      </c>
      <c r="O115" s="2">
        <v>-28</v>
      </c>
      <c r="P115" s="130" t="s">
        <v>160</v>
      </c>
      <c r="Q115" s="2">
        <v>112</v>
      </c>
      <c r="R115" s="3">
        <v>39728.180891203701</v>
      </c>
    </row>
    <row r="116" spans="1:18" s="2" customFormat="1" x14ac:dyDescent="0.2">
      <c r="A116" s="2" t="s">
        <v>162</v>
      </c>
      <c r="B116" s="2">
        <v>170</v>
      </c>
      <c r="C116" s="2">
        <v>162</v>
      </c>
      <c r="D116" s="2">
        <v>141</v>
      </c>
      <c r="E116" s="2">
        <v>165</v>
      </c>
      <c r="F116" s="2">
        <v>172</v>
      </c>
      <c r="G116" s="2">
        <v>272</v>
      </c>
      <c r="H116" s="2">
        <v>158</v>
      </c>
      <c r="I116" s="2">
        <v>180</v>
      </c>
      <c r="J116" s="2">
        <v>411</v>
      </c>
      <c r="K116" s="2">
        <v>385</v>
      </c>
      <c r="L116" s="2">
        <v>408</v>
      </c>
      <c r="M116" s="2">
        <v>18913</v>
      </c>
      <c r="N116" s="2">
        <v>-28102.3</v>
      </c>
      <c r="O116" s="2">
        <v>-28</v>
      </c>
      <c r="P116" s="130" t="s">
        <v>160</v>
      </c>
      <c r="Q116" s="2">
        <v>113</v>
      </c>
      <c r="R116" s="3">
        <v>39728.183935185189</v>
      </c>
    </row>
    <row r="117" spans="1:18" s="2" customFormat="1" x14ac:dyDescent="0.2">
      <c r="A117" s="2" t="s">
        <v>163</v>
      </c>
      <c r="B117" s="2">
        <v>163</v>
      </c>
      <c r="C117" s="2">
        <v>155</v>
      </c>
      <c r="D117" s="2">
        <v>144</v>
      </c>
      <c r="E117" s="2">
        <v>161</v>
      </c>
      <c r="F117" s="2">
        <v>183</v>
      </c>
      <c r="G117" s="2">
        <v>268</v>
      </c>
      <c r="H117" s="2">
        <v>154</v>
      </c>
      <c r="I117" s="2">
        <v>176</v>
      </c>
      <c r="J117" s="2">
        <v>398</v>
      </c>
      <c r="K117" s="2">
        <v>395</v>
      </c>
      <c r="L117" s="2">
        <v>417</v>
      </c>
      <c r="M117" s="2">
        <v>18907</v>
      </c>
      <c r="N117" s="2">
        <v>-28110</v>
      </c>
      <c r="O117" s="2">
        <v>-28</v>
      </c>
      <c r="P117" s="130" t="s">
        <v>160</v>
      </c>
      <c r="Q117" s="2">
        <v>114</v>
      </c>
      <c r="R117" s="3">
        <v>39728.186990740738</v>
      </c>
    </row>
    <row r="118" spans="1:18" s="2" customFormat="1" x14ac:dyDescent="0.2">
      <c r="A118" s="2" t="s">
        <v>164</v>
      </c>
      <c r="B118" s="2">
        <v>166</v>
      </c>
      <c r="C118" s="2">
        <v>190</v>
      </c>
      <c r="D118" s="2">
        <v>137</v>
      </c>
      <c r="E118" s="2">
        <v>173</v>
      </c>
      <c r="F118" s="2">
        <v>176</v>
      </c>
      <c r="G118" s="2">
        <v>231</v>
      </c>
      <c r="H118" s="2">
        <v>157</v>
      </c>
      <c r="I118" s="2">
        <v>168</v>
      </c>
      <c r="J118" s="2">
        <v>383</v>
      </c>
      <c r="K118" s="2">
        <v>406</v>
      </c>
      <c r="L118" s="2">
        <v>416</v>
      </c>
      <c r="M118" s="2">
        <v>18997</v>
      </c>
      <c r="N118" s="2">
        <v>-27999</v>
      </c>
      <c r="O118" s="2">
        <v>-28</v>
      </c>
      <c r="P118" s="130" t="s">
        <v>165</v>
      </c>
      <c r="Q118" s="2">
        <v>115</v>
      </c>
      <c r="R118" s="3">
        <v>39728.190081018518</v>
      </c>
    </row>
    <row r="119" spans="1:18" s="2" customFormat="1" x14ac:dyDescent="0.2">
      <c r="A119" s="2" t="s">
        <v>166</v>
      </c>
      <c r="B119" s="2">
        <v>161</v>
      </c>
      <c r="C119" s="2">
        <v>205</v>
      </c>
      <c r="D119" s="2">
        <v>135</v>
      </c>
      <c r="E119" s="2">
        <v>160</v>
      </c>
      <c r="F119" s="2">
        <v>173</v>
      </c>
      <c r="G119" s="2">
        <v>229</v>
      </c>
      <c r="H119" s="2">
        <v>153</v>
      </c>
      <c r="I119" s="2">
        <v>165</v>
      </c>
      <c r="J119" s="2">
        <v>385</v>
      </c>
      <c r="K119" s="2">
        <v>419</v>
      </c>
      <c r="L119" s="2">
        <v>399</v>
      </c>
      <c r="M119" s="2">
        <v>18983.5</v>
      </c>
      <c r="N119" s="2">
        <v>-28012.5</v>
      </c>
      <c r="O119" s="2">
        <v>-28</v>
      </c>
      <c r="P119" s="130" t="s">
        <v>165</v>
      </c>
      <c r="Q119" s="2">
        <v>116</v>
      </c>
      <c r="R119" s="3">
        <v>39728.193298611113</v>
      </c>
    </row>
    <row r="120" spans="1:18" s="2" customFormat="1" x14ac:dyDescent="0.2">
      <c r="A120" s="2" t="s">
        <v>167</v>
      </c>
      <c r="B120" s="2">
        <v>168</v>
      </c>
      <c r="C120" s="2">
        <v>214</v>
      </c>
      <c r="D120" s="2">
        <v>141</v>
      </c>
      <c r="E120" s="2">
        <v>165</v>
      </c>
      <c r="F120" s="2">
        <v>178</v>
      </c>
      <c r="G120" s="2">
        <v>244</v>
      </c>
      <c r="H120" s="2">
        <v>151</v>
      </c>
      <c r="I120" s="2">
        <v>167</v>
      </c>
      <c r="J120" s="2">
        <v>407</v>
      </c>
      <c r="K120" s="2">
        <v>390</v>
      </c>
      <c r="L120" s="2">
        <v>413</v>
      </c>
      <c r="M120" s="2">
        <v>18970</v>
      </c>
      <c r="N120" s="2">
        <v>-28026</v>
      </c>
      <c r="O120" s="2">
        <v>-28</v>
      </c>
      <c r="P120" s="130" t="s">
        <v>165</v>
      </c>
      <c r="Q120" s="2">
        <v>117</v>
      </c>
      <c r="R120" s="3">
        <v>39728.196342592593</v>
      </c>
    </row>
    <row r="121" spans="1:18" s="2" customFormat="1" x14ac:dyDescent="0.2">
      <c r="A121" s="2" t="s">
        <v>168</v>
      </c>
      <c r="B121" s="2">
        <v>167</v>
      </c>
      <c r="C121" s="2">
        <v>210</v>
      </c>
      <c r="D121" s="2">
        <v>148</v>
      </c>
      <c r="E121" s="2">
        <v>165</v>
      </c>
      <c r="F121" s="2">
        <v>183</v>
      </c>
      <c r="G121" s="2">
        <v>232</v>
      </c>
      <c r="H121" s="2">
        <v>149</v>
      </c>
      <c r="I121" s="2">
        <v>166</v>
      </c>
      <c r="J121" s="2">
        <v>360</v>
      </c>
      <c r="K121" s="2">
        <v>398</v>
      </c>
      <c r="L121" s="2">
        <v>418</v>
      </c>
      <c r="M121" s="2">
        <v>18936</v>
      </c>
      <c r="N121" s="2">
        <v>-28052</v>
      </c>
      <c r="O121" s="2">
        <v>-28</v>
      </c>
      <c r="P121" s="130" t="s">
        <v>169</v>
      </c>
      <c r="Q121" s="2">
        <v>118</v>
      </c>
      <c r="R121" s="3">
        <v>39728.199432870373</v>
      </c>
    </row>
    <row r="122" spans="1:18" s="2" customFormat="1" x14ac:dyDescent="0.2">
      <c r="A122" s="2" t="s">
        <v>170</v>
      </c>
      <c r="B122" s="2">
        <v>150</v>
      </c>
      <c r="C122" s="2">
        <v>187</v>
      </c>
      <c r="D122" s="2">
        <v>139</v>
      </c>
      <c r="E122" s="2">
        <v>169</v>
      </c>
      <c r="F122" s="2">
        <v>173</v>
      </c>
      <c r="G122" s="2">
        <v>238</v>
      </c>
      <c r="H122" s="2">
        <v>152</v>
      </c>
      <c r="I122" s="2">
        <v>167</v>
      </c>
      <c r="J122" s="2">
        <v>386</v>
      </c>
      <c r="K122" s="2">
        <v>406</v>
      </c>
      <c r="L122" s="2">
        <v>399</v>
      </c>
      <c r="M122" s="2">
        <v>18928.5</v>
      </c>
      <c r="N122" s="2">
        <v>-28061</v>
      </c>
      <c r="O122" s="2">
        <v>-28</v>
      </c>
      <c r="P122" s="130" t="s">
        <v>169</v>
      </c>
      <c r="Q122" s="2">
        <v>119</v>
      </c>
      <c r="R122" s="3">
        <v>39728.202673611115</v>
      </c>
    </row>
    <row r="123" spans="1:18" s="2" customFormat="1" x14ac:dyDescent="0.2">
      <c r="A123" s="2" t="s">
        <v>171</v>
      </c>
      <c r="B123" s="2">
        <v>158</v>
      </c>
      <c r="C123" s="2">
        <v>189</v>
      </c>
      <c r="D123" s="2">
        <v>146</v>
      </c>
      <c r="E123" s="2">
        <v>171</v>
      </c>
      <c r="F123" s="2">
        <v>181</v>
      </c>
      <c r="G123" s="2">
        <v>245</v>
      </c>
      <c r="H123" s="2">
        <v>156</v>
      </c>
      <c r="I123" s="2">
        <v>169</v>
      </c>
      <c r="J123" s="2">
        <v>377</v>
      </c>
      <c r="K123" s="2">
        <v>390</v>
      </c>
      <c r="L123" s="2">
        <v>401</v>
      </c>
      <c r="M123" s="2">
        <v>18921</v>
      </c>
      <c r="N123" s="2">
        <v>-28070</v>
      </c>
      <c r="O123" s="2">
        <v>-28</v>
      </c>
      <c r="P123" s="130" t="s">
        <v>169</v>
      </c>
      <c r="Q123" s="2">
        <v>120</v>
      </c>
      <c r="R123" s="3">
        <v>39728.205717592595</v>
      </c>
    </row>
    <row r="124" spans="1:18" s="2" customFormat="1" x14ac:dyDescent="0.2">
      <c r="A124" s="2" t="s">
        <v>172</v>
      </c>
      <c r="B124" s="2">
        <v>157</v>
      </c>
      <c r="C124" s="2">
        <v>199</v>
      </c>
      <c r="D124" s="2">
        <v>143</v>
      </c>
      <c r="E124" s="2">
        <v>167</v>
      </c>
      <c r="F124" s="2">
        <v>167</v>
      </c>
      <c r="G124" s="2">
        <v>244</v>
      </c>
      <c r="H124" s="2">
        <v>156</v>
      </c>
      <c r="I124" s="2">
        <v>165</v>
      </c>
      <c r="J124" s="2">
        <v>357</v>
      </c>
      <c r="K124" s="2">
        <v>374</v>
      </c>
      <c r="L124" s="2">
        <v>388</v>
      </c>
      <c r="M124" s="2">
        <v>14804</v>
      </c>
      <c r="N124" s="2">
        <v>31736</v>
      </c>
      <c r="O124" s="2">
        <v>-89</v>
      </c>
      <c r="P124" s="130" t="s">
        <v>173</v>
      </c>
      <c r="Q124" s="2">
        <v>121</v>
      </c>
      <c r="R124" s="3">
        <v>39728.20888888889</v>
      </c>
    </row>
    <row r="125" spans="1:18" s="2" customFormat="1" x14ac:dyDescent="0.2">
      <c r="A125" s="2" t="s">
        <v>174</v>
      </c>
      <c r="B125" s="2">
        <v>159</v>
      </c>
      <c r="C125" s="2">
        <v>205</v>
      </c>
      <c r="D125" s="2">
        <v>145</v>
      </c>
      <c r="E125" s="2">
        <v>169</v>
      </c>
      <c r="F125" s="2">
        <v>173</v>
      </c>
      <c r="G125" s="2">
        <v>220</v>
      </c>
      <c r="H125" s="2">
        <v>156</v>
      </c>
      <c r="I125" s="2">
        <v>165</v>
      </c>
      <c r="J125" s="2">
        <v>372</v>
      </c>
      <c r="K125" s="2">
        <v>382</v>
      </c>
      <c r="L125" s="2">
        <v>395</v>
      </c>
      <c r="M125" s="2">
        <v>14788</v>
      </c>
      <c r="N125" s="2">
        <v>31724</v>
      </c>
      <c r="O125" s="2">
        <v>-89</v>
      </c>
      <c r="P125" s="130" t="s">
        <v>173</v>
      </c>
      <c r="Q125" s="2">
        <v>122</v>
      </c>
      <c r="R125" s="3">
        <v>39728.212118055555</v>
      </c>
    </row>
    <row r="126" spans="1:18" s="2" customFormat="1" x14ac:dyDescent="0.2">
      <c r="A126" s="2" t="s">
        <v>175</v>
      </c>
      <c r="B126" s="2">
        <v>148</v>
      </c>
      <c r="C126" s="2">
        <v>204</v>
      </c>
      <c r="D126" s="2">
        <v>135</v>
      </c>
      <c r="E126" s="2">
        <v>165</v>
      </c>
      <c r="F126" s="2">
        <v>168</v>
      </c>
      <c r="G126" s="2">
        <v>221</v>
      </c>
      <c r="H126" s="2">
        <v>157</v>
      </c>
      <c r="I126" s="2">
        <v>166</v>
      </c>
      <c r="J126" s="2">
        <v>367</v>
      </c>
      <c r="K126" s="2">
        <v>375</v>
      </c>
      <c r="L126" s="2">
        <v>407</v>
      </c>
      <c r="M126" s="2">
        <v>14772</v>
      </c>
      <c r="N126" s="2">
        <v>31712</v>
      </c>
      <c r="O126" s="2">
        <v>-89</v>
      </c>
      <c r="P126" s="130" t="s">
        <v>173</v>
      </c>
      <c r="Q126" s="2">
        <v>123</v>
      </c>
      <c r="R126" s="3">
        <v>39728.215162037035</v>
      </c>
    </row>
    <row r="127" spans="1:18" s="2" customFormat="1" x14ac:dyDescent="0.2">
      <c r="A127" s="2" t="s">
        <v>176</v>
      </c>
      <c r="B127" s="2">
        <v>150</v>
      </c>
      <c r="C127" s="2">
        <v>205</v>
      </c>
      <c r="D127" s="2">
        <v>142</v>
      </c>
      <c r="E127" s="2">
        <v>167</v>
      </c>
      <c r="F127" s="2">
        <v>174</v>
      </c>
      <c r="G127" s="2">
        <v>236</v>
      </c>
      <c r="H127" s="2">
        <v>153</v>
      </c>
      <c r="I127" s="2">
        <v>167</v>
      </c>
      <c r="J127" s="2">
        <v>386</v>
      </c>
      <c r="K127" s="2">
        <v>364</v>
      </c>
      <c r="L127" s="2">
        <v>394</v>
      </c>
      <c r="M127" s="2">
        <v>14756</v>
      </c>
      <c r="N127" s="2">
        <v>31700</v>
      </c>
      <c r="O127" s="2">
        <v>-89</v>
      </c>
      <c r="P127" s="130" t="s">
        <v>173</v>
      </c>
      <c r="Q127" s="2">
        <v>124</v>
      </c>
      <c r="R127" s="3">
        <v>39728.218298611115</v>
      </c>
    </row>
    <row r="128" spans="1:18" s="2" customFormat="1" x14ac:dyDescent="0.2">
      <c r="A128" s="2" t="s">
        <v>177</v>
      </c>
      <c r="B128" s="2">
        <v>142</v>
      </c>
      <c r="C128" s="2">
        <v>199</v>
      </c>
      <c r="D128" s="2">
        <v>131</v>
      </c>
      <c r="E128" s="2">
        <v>164</v>
      </c>
      <c r="F128" s="2">
        <v>172</v>
      </c>
      <c r="G128" s="2">
        <v>232</v>
      </c>
      <c r="H128" s="2">
        <v>147</v>
      </c>
      <c r="I128" s="2">
        <v>158</v>
      </c>
      <c r="J128" s="2">
        <v>376</v>
      </c>
      <c r="K128" s="2">
        <v>357</v>
      </c>
      <c r="L128" s="2">
        <v>374</v>
      </c>
      <c r="M128" s="2">
        <v>15352</v>
      </c>
      <c r="N128" s="2">
        <v>31271</v>
      </c>
      <c r="O128" s="2">
        <v>-92</v>
      </c>
      <c r="P128" s="130" t="s">
        <v>178</v>
      </c>
      <c r="Q128" s="2">
        <v>125</v>
      </c>
      <c r="R128" s="3">
        <v>39728.221562500003</v>
      </c>
    </row>
    <row r="129" spans="1:18" s="2" customFormat="1" x14ac:dyDescent="0.2">
      <c r="A129" s="2" t="s">
        <v>179</v>
      </c>
      <c r="B129" s="2">
        <v>149</v>
      </c>
      <c r="C129" s="2">
        <v>202</v>
      </c>
      <c r="D129" s="2">
        <v>135</v>
      </c>
      <c r="E129" s="2">
        <v>158</v>
      </c>
      <c r="F129" s="2">
        <v>165</v>
      </c>
      <c r="G129" s="2">
        <v>218</v>
      </c>
      <c r="H129" s="2">
        <v>150</v>
      </c>
      <c r="I129" s="2">
        <v>161</v>
      </c>
      <c r="J129" s="2">
        <v>363</v>
      </c>
      <c r="K129" s="2">
        <v>369</v>
      </c>
      <c r="L129" s="2">
        <v>394</v>
      </c>
      <c r="M129" s="2">
        <v>15352</v>
      </c>
      <c r="N129" s="2">
        <v>31258.7</v>
      </c>
      <c r="O129" s="2">
        <v>-92</v>
      </c>
      <c r="P129" s="130" t="s">
        <v>178</v>
      </c>
      <c r="Q129" s="2">
        <v>126</v>
      </c>
      <c r="R129" s="3">
        <v>39728.224918981483</v>
      </c>
    </row>
    <row r="130" spans="1:18" s="2" customFormat="1" x14ac:dyDescent="0.2">
      <c r="A130" s="2" t="s">
        <v>180</v>
      </c>
      <c r="B130" s="2">
        <v>151</v>
      </c>
      <c r="C130" s="2">
        <v>198</v>
      </c>
      <c r="D130" s="2">
        <v>143</v>
      </c>
      <c r="E130" s="2">
        <v>160</v>
      </c>
      <c r="F130" s="2">
        <v>173</v>
      </c>
      <c r="G130" s="2">
        <v>222</v>
      </c>
      <c r="H130" s="2">
        <v>150</v>
      </c>
      <c r="I130" s="2">
        <v>159</v>
      </c>
      <c r="J130" s="2">
        <v>362</v>
      </c>
      <c r="K130" s="2">
        <v>383</v>
      </c>
      <c r="L130" s="2">
        <v>390</v>
      </c>
      <c r="M130" s="2">
        <v>15352</v>
      </c>
      <c r="N130" s="2">
        <v>31246.3</v>
      </c>
      <c r="O130" s="2">
        <v>-92</v>
      </c>
      <c r="P130" s="130" t="s">
        <v>178</v>
      </c>
      <c r="Q130" s="2">
        <v>127</v>
      </c>
      <c r="R130" s="3">
        <v>39728.227962962963</v>
      </c>
    </row>
    <row r="131" spans="1:18" s="2" customFormat="1" x14ac:dyDescent="0.2">
      <c r="A131" s="2" t="s">
        <v>181</v>
      </c>
      <c r="B131" s="2">
        <v>150</v>
      </c>
      <c r="C131" s="2">
        <v>198</v>
      </c>
      <c r="D131" s="2">
        <v>140</v>
      </c>
      <c r="E131" s="2">
        <v>156</v>
      </c>
      <c r="F131" s="2">
        <v>170</v>
      </c>
      <c r="G131" s="2">
        <v>212</v>
      </c>
      <c r="H131" s="2">
        <v>154</v>
      </c>
      <c r="I131" s="2">
        <v>156</v>
      </c>
      <c r="J131" s="2">
        <v>367</v>
      </c>
      <c r="K131" s="2">
        <v>378</v>
      </c>
      <c r="L131" s="2">
        <v>389</v>
      </c>
      <c r="M131" s="2">
        <v>15352</v>
      </c>
      <c r="N131" s="2">
        <v>31234</v>
      </c>
      <c r="O131" s="2">
        <v>-92</v>
      </c>
      <c r="P131" s="130" t="s">
        <v>178</v>
      </c>
      <c r="Q131" s="2">
        <v>128</v>
      </c>
      <c r="R131" s="3">
        <v>39728.230995370373</v>
      </c>
    </row>
    <row r="132" spans="1:18" s="2" customFormat="1" x14ac:dyDescent="0.2">
      <c r="A132" s="2" t="s">
        <v>182</v>
      </c>
      <c r="B132" s="2">
        <v>166</v>
      </c>
      <c r="C132" s="2">
        <v>206</v>
      </c>
      <c r="D132" s="2">
        <v>138</v>
      </c>
      <c r="E132" s="2">
        <v>166</v>
      </c>
      <c r="F132" s="2">
        <v>170</v>
      </c>
      <c r="G132" s="2">
        <v>234</v>
      </c>
      <c r="H132" s="2">
        <v>155</v>
      </c>
      <c r="I132" s="2">
        <v>165</v>
      </c>
      <c r="J132" s="2">
        <v>383</v>
      </c>
      <c r="K132" s="2">
        <v>378</v>
      </c>
      <c r="L132" s="2">
        <v>404</v>
      </c>
      <c r="M132" s="2">
        <v>19831</v>
      </c>
      <c r="N132" s="2">
        <v>24274</v>
      </c>
      <c r="O132" s="2">
        <v>-104</v>
      </c>
      <c r="P132" s="130" t="s">
        <v>183</v>
      </c>
      <c r="Q132" s="2">
        <v>129</v>
      </c>
      <c r="R132" s="3">
        <v>39728.234074074076</v>
      </c>
    </row>
    <row r="133" spans="1:18" s="2" customFormat="1" x14ac:dyDescent="0.2">
      <c r="A133" s="2" t="s">
        <v>184</v>
      </c>
      <c r="B133" s="2">
        <v>164</v>
      </c>
      <c r="C133" s="2">
        <v>202</v>
      </c>
      <c r="D133" s="2">
        <v>138</v>
      </c>
      <c r="E133" s="2">
        <v>162</v>
      </c>
      <c r="F133" s="2">
        <v>177</v>
      </c>
      <c r="G133" s="2">
        <v>222</v>
      </c>
      <c r="H133" s="2">
        <v>155</v>
      </c>
      <c r="I133" s="2">
        <v>168</v>
      </c>
      <c r="J133" s="2">
        <v>380</v>
      </c>
      <c r="K133" s="2">
        <v>389</v>
      </c>
      <c r="L133" s="2">
        <v>411</v>
      </c>
      <c r="M133" s="2">
        <v>19841.3</v>
      </c>
      <c r="N133" s="2">
        <v>24274</v>
      </c>
      <c r="O133" s="2">
        <v>-104</v>
      </c>
      <c r="P133" s="130" t="s">
        <v>183</v>
      </c>
      <c r="Q133" s="2">
        <v>130</v>
      </c>
      <c r="R133" s="3">
        <v>39728.237280092595</v>
      </c>
    </row>
    <row r="134" spans="1:18" s="2" customFormat="1" x14ac:dyDescent="0.2">
      <c r="A134" s="2" t="s">
        <v>185</v>
      </c>
      <c r="B134" s="2">
        <v>168</v>
      </c>
      <c r="C134" s="2">
        <v>206</v>
      </c>
      <c r="D134" s="2">
        <v>138</v>
      </c>
      <c r="E134" s="2">
        <v>164</v>
      </c>
      <c r="F134" s="2">
        <v>174</v>
      </c>
      <c r="G134" s="2">
        <v>230</v>
      </c>
      <c r="H134" s="2">
        <v>158</v>
      </c>
      <c r="I134" s="2">
        <v>164</v>
      </c>
      <c r="J134" s="2">
        <v>372</v>
      </c>
      <c r="K134" s="2">
        <v>399</v>
      </c>
      <c r="L134" s="2">
        <v>409</v>
      </c>
      <c r="M134" s="2">
        <v>19851.5</v>
      </c>
      <c r="N134" s="2">
        <v>24274</v>
      </c>
      <c r="O134" s="2">
        <v>-104</v>
      </c>
      <c r="P134" s="130" t="s">
        <v>183</v>
      </c>
      <c r="Q134" s="2">
        <v>131</v>
      </c>
      <c r="R134" s="3">
        <v>39728.240324074075</v>
      </c>
    </row>
    <row r="135" spans="1:18" s="2" customFormat="1" x14ac:dyDescent="0.2">
      <c r="A135" s="2" t="s">
        <v>186</v>
      </c>
      <c r="B135" s="2">
        <v>173</v>
      </c>
      <c r="C135" s="2">
        <v>199</v>
      </c>
      <c r="D135" s="2">
        <v>141</v>
      </c>
      <c r="E135" s="2">
        <v>167</v>
      </c>
      <c r="F135" s="2">
        <v>177</v>
      </c>
      <c r="G135" s="2">
        <v>233</v>
      </c>
      <c r="H135" s="2">
        <v>152</v>
      </c>
      <c r="I135" s="2">
        <v>168</v>
      </c>
      <c r="J135" s="2">
        <v>357</v>
      </c>
      <c r="K135" s="2">
        <v>407</v>
      </c>
      <c r="L135" s="2">
        <v>410</v>
      </c>
      <c r="M135" s="2">
        <v>19861.8</v>
      </c>
      <c r="N135" s="2">
        <v>24274</v>
      </c>
      <c r="O135" s="2">
        <v>-104</v>
      </c>
      <c r="P135" s="130" t="s">
        <v>183</v>
      </c>
      <c r="Q135" s="2">
        <v>132</v>
      </c>
      <c r="R135" s="3">
        <v>39728.243344907409</v>
      </c>
    </row>
    <row r="136" spans="1:18" s="2" customFormat="1" x14ac:dyDescent="0.2">
      <c r="A136" s="2" t="s">
        <v>187</v>
      </c>
      <c r="B136" s="2">
        <v>154</v>
      </c>
      <c r="C136" s="2">
        <v>204</v>
      </c>
      <c r="D136" s="2">
        <v>145</v>
      </c>
      <c r="E136" s="2">
        <v>166</v>
      </c>
      <c r="F136" s="2">
        <v>182</v>
      </c>
      <c r="G136" s="2">
        <v>237</v>
      </c>
      <c r="H136" s="2">
        <v>153</v>
      </c>
      <c r="I136" s="2">
        <v>165</v>
      </c>
      <c r="J136" s="2">
        <v>407</v>
      </c>
      <c r="K136" s="2">
        <v>404</v>
      </c>
      <c r="L136" s="2">
        <v>412</v>
      </c>
      <c r="M136" s="2">
        <v>19872</v>
      </c>
      <c r="N136" s="2">
        <v>24274</v>
      </c>
      <c r="O136" s="2">
        <v>-104</v>
      </c>
      <c r="P136" s="130" t="s">
        <v>183</v>
      </c>
      <c r="Q136" s="2">
        <v>133</v>
      </c>
      <c r="R136" s="3">
        <v>39728.246377314812</v>
      </c>
    </row>
    <row r="137" spans="1:18" s="2" customFormat="1" x14ac:dyDescent="0.2">
      <c r="A137" s="2" t="s">
        <v>188</v>
      </c>
      <c r="B137" s="2">
        <v>173</v>
      </c>
      <c r="C137" s="2">
        <v>193</v>
      </c>
      <c r="D137" s="2">
        <v>152</v>
      </c>
      <c r="E137" s="2">
        <v>164</v>
      </c>
      <c r="F137" s="2">
        <v>186</v>
      </c>
      <c r="G137" s="2">
        <v>221</v>
      </c>
      <c r="H137" s="2">
        <v>158</v>
      </c>
      <c r="I137" s="2">
        <v>173</v>
      </c>
      <c r="J137" s="2">
        <v>423</v>
      </c>
      <c r="K137" s="2">
        <v>437</v>
      </c>
      <c r="L137" s="2">
        <v>421</v>
      </c>
      <c r="M137" s="2">
        <v>19791</v>
      </c>
      <c r="N137" s="2">
        <v>24246</v>
      </c>
      <c r="O137" s="2">
        <v>-104</v>
      </c>
      <c r="P137" s="130" t="s">
        <v>189</v>
      </c>
      <c r="Q137" s="2">
        <v>134</v>
      </c>
      <c r="R137" s="3">
        <v>39728.249467592592</v>
      </c>
    </row>
    <row r="138" spans="1:18" s="2" customFormat="1" x14ac:dyDescent="0.2">
      <c r="A138" s="2" t="s">
        <v>190</v>
      </c>
      <c r="B138" s="2">
        <v>163</v>
      </c>
      <c r="C138" s="2">
        <v>202</v>
      </c>
      <c r="D138" s="2">
        <v>138</v>
      </c>
      <c r="E138" s="2">
        <v>161</v>
      </c>
      <c r="F138" s="2">
        <v>172</v>
      </c>
      <c r="G138" s="2">
        <v>236</v>
      </c>
      <c r="H138" s="2">
        <v>155</v>
      </c>
      <c r="I138" s="2">
        <v>166</v>
      </c>
      <c r="J138" s="2">
        <v>382</v>
      </c>
      <c r="K138" s="2">
        <v>378</v>
      </c>
      <c r="L138" s="2">
        <v>425</v>
      </c>
      <c r="M138" s="2">
        <v>19788</v>
      </c>
      <c r="N138" s="2">
        <v>24236.3</v>
      </c>
      <c r="O138" s="2">
        <v>-104</v>
      </c>
      <c r="P138" s="130" t="s">
        <v>189</v>
      </c>
      <c r="Q138" s="2">
        <v>135</v>
      </c>
      <c r="R138" s="3">
        <v>39728.252696759257</v>
      </c>
    </row>
    <row r="139" spans="1:18" s="2" customFormat="1" x14ac:dyDescent="0.2">
      <c r="A139" s="2" t="s">
        <v>191</v>
      </c>
      <c r="B139" s="2">
        <v>165</v>
      </c>
      <c r="C139" s="2">
        <v>200</v>
      </c>
      <c r="D139" s="2">
        <v>144</v>
      </c>
      <c r="E139" s="2">
        <v>160</v>
      </c>
      <c r="F139" s="2">
        <v>181</v>
      </c>
      <c r="G139" s="2">
        <v>239</v>
      </c>
      <c r="H139" s="2">
        <v>155</v>
      </c>
      <c r="I139" s="2">
        <v>166</v>
      </c>
      <c r="J139" s="2">
        <v>348</v>
      </c>
      <c r="K139" s="2">
        <v>406</v>
      </c>
      <c r="L139" s="2">
        <v>417</v>
      </c>
      <c r="M139" s="2">
        <v>19785</v>
      </c>
      <c r="N139" s="2">
        <v>24226.7</v>
      </c>
      <c r="O139" s="2">
        <v>-104</v>
      </c>
      <c r="P139" s="130" t="s">
        <v>189</v>
      </c>
      <c r="Q139" s="2">
        <v>136</v>
      </c>
      <c r="R139" s="3">
        <v>39728.255740740744</v>
      </c>
    </row>
    <row r="140" spans="1:18" s="2" customFormat="1" x14ac:dyDescent="0.2">
      <c r="A140" s="2" t="s">
        <v>192</v>
      </c>
      <c r="B140" s="2">
        <v>167</v>
      </c>
      <c r="C140" s="2">
        <v>207</v>
      </c>
      <c r="D140" s="2">
        <v>150</v>
      </c>
      <c r="E140" s="2">
        <v>164</v>
      </c>
      <c r="F140" s="2">
        <v>165</v>
      </c>
      <c r="G140" s="2">
        <v>226</v>
      </c>
      <c r="H140" s="2">
        <v>154</v>
      </c>
      <c r="I140" s="2">
        <v>166</v>
      </c>
      <c r="J140" s="2">
        <v>379</v>
      </c>
      <c r="K140" s="2">
        <v>417</v>
      </c>
      <c r="L140" s="2">
        <v>409</v>
      </c>
      <c r="M140" s="2">
        <v>19782</v>
      </c>
      <c r="N140" s="2">
        <v>24217</v>
      </c>
      <c r="O140" s="2">
        <v>-104</v>
      </c>
      <c r="P140" s="130" t="s">
        <v>189</v>
      </c>
      <c r="Q140" s="2">
        <v>137</v>
      </c>
      <c r="R140" s="3">
        <v>39728.25880787037</v>
      </c>
    </row>
    <row r="141" spans="1:18" s="2" customFormat="1" x14ac:dyDescent="0.2">
      <c r="A141" s="2" t="s">
        <v>193</v>
      </c>
      <c r="B141" s="2">
        <v>178</v>
      </c>
      <c r="C141" s="2">
        <v>200</v>
      </c>
      <c r="D141" s="2">
        <v>143</v>
      </c>
      <c r="E141" s="2">
        <v>168</v>
      </c>
      <c r="F141" s="2">
        <v>180</v>
      </c>
      <c r="G141" s="2">
        <v>230</v>
      </c>
      <c r="H141" s="2">
        <v>159</v>
      </c>
      <c r="I141" s="2">
        <v>166</v>
      </c>
      <c r="J141" s="2">
        <v>373</v>
      </c>
      <c r="K141" s="2">
        <v>399</v>
      </c>
      <c r="L141" s="2">
        <v>413</v>
      </c>
      <c r="M141" s="2">
        <v>19769</v>
      </c>
      <c r="N141" s="2">
        <v>24214</v>
      </c>
      <c r="O141" s="2">
        <v>-104</v>
      </c>
      <c r="P141" s="130" t="s">
        <v>194</v>
      </c>
      <c r="Q141" s="2">
        <v>138</v>
      </c>
      <c r="R141" s="3">
        <v>39728.26190972222</v>
      </c>
    </row>
    <row r="142" spans="1:18" s="2" customFormat="1" x14ac:dyDescent="0.2">
      <c r="A142" s="2" t="s">
        <v>195</v>
      </c>
      <c r="B142" s="2">
        <v>159</v>
      </c>
      <c r="C142" s="2">
        <v>189</v>
      </c>
      <c r="D142" s="2">
        <v>135</v>
      </c>
      <c r="E142" s="2">
        <v>170</v>
      </c>
      <c r="F142" s="2">
        <v>179</v>
      </c>
      <c r="G142" s="2">
        <v>245</v>
      </c>
      <c r="H142" s="2">
        <v>153</v>
      </c>
      <c r="I142" s="2">
        <v>170</v>
      </c>
      <c r="J142" s="2">
        <v>379</v>
      </c>
      <c r="K142" s="2">
        <v>359</v>
      </c>
      <c r="L142" s="2">
        <v>404</v>
      </c>
      <c r="M142" s="2">
        <v>19759</v>
      </c>
      <c r="N142" s="2">
        <v>24207.7</v>
      </c>
      <c r="O142" s="2">
        <v>-104</v>
      </c>
      <c r="P142" s="130" t="s">
        <v>194</v>
      </c>
      <c r="Q142" s="2">
        <v>139</v>
      </c>
      <c r="R142" s="3">
        <v>39728.265162037038</v>
      </c>
    </row>
    <row r="143" spans="1:18" s="2" customFormat="1" x14ac:dyDescent="0.2">
      <c r="A143" s="2" t="s">
        <v>196</v>
      </c>
      <c r="B143" s="2">
        <v>157</v>
      </c>
      <c r="C143" s="2">
        <v>191</v>
      </c>
      <c r="D143" s="2">
        <v>138</v>
      </c>
      <c r="E143" s="2">
        <v>163</v>
      </c>
      <c r="F143" s="2">
        <v>171</v>
      </c>
      <c r="G143" s="2">
        <v>241</v>
      </c>
      <c r="H143" s="2">
        <v>155</v>
      </c>
      <c r="I143" s="2">
        <v>165</v>
      </c>
      <c r="J143" s="2">
        <v>380</v>
      </c>
      <c r="K143" s="2">
        <v>394</v>
      </c>
      <c r="L143" s="2">
        <v>494</v>
      </c>
      <c r="M143" s="2">
        <v>19749</v>
      </c>
      <c r="N143" s="2">
        <v>24201.3</v>
      </c>
      <c r="O143" s="2">
        <v>-104</v>
      </c>
      <c r="P143" s="130" t="s">
        <v>194</v>
      </c>
      <c r="Q143" s="2">
        <v>140</v>
      </c>
      <c r="R143" s="3">
        <v>39728.268229166664</v>
      </c>
    </row>
    <row r="144" spans="1:18" s="2" customFormat="1" x14ac:dyDescent="0.2">
      <c r="A144" s="2" t="s">
        <v>197</v>
      </c>
      <c r="B144" s="2">
        <v>167</v>
      </c>
      <c r="C144" s="2">
        <v>190</v>
      </c>
      <c r="D144" s="2">
        <v>137</v>
      </c>
      <c r="E144" s="2">
        <v>175</v>
      </c>
      <c r="F144" s="2">
        <v>174</v>
      </c>
      <c r="G144" s="2">
        <v>237</v>
      </c>
      <c r="H144" s="2">
        <v>154</v>
      </c>
      <c r="I144" s="2">
        <v>168</v>
      </c>
      <c r="J144" s="2">
        <v>358</v>
      </c>
      <c r="K144" s="2">
        <v>374</v>
      </c>
      <c r="L144" s="2">
        <v>400</v>
      </c>
      <c r="M144" s="2">
        <v>19739</v>
      </c>
      <c r="N144" s="2">
        <v>24195</v>
      </c>
      <c r="O144" s="2">
        <v>-104</v>
      </c>
      <c r="P144" s="130" t="s">
        <v>194</v>
      </c>
      <c r="Q144" s="2">
        <v>141</v>
      </c>
      <c r="R144" s="3">
        <v>39728.271249999998</v>
      </c>
    </row>
    <row r="145" spans="1:18" s="2" customFormat="1" x14ac:dyDescent="0.2">
      <c r="A145" s="2" t="s">
        <v>198</v>
      </c>
      <c r="B145" s="2">
        <v>174</v>
      </c>
      <c r="C145" s="2">
        <v>175</v>
      </c>
      <c r="D145" s="2">
        <v>144</v>
      </c>
      <c r="E145" s="2">
        <v>161</v>
      </c>
      <c r="F145" s="2">
        <v>178</v>
      </c>
      <c r="G145" s="2">
        <v>252</v>
      </c>
      <c r="H145" s="2">
        <v>161</v>
      </c>
      <c r="I145" s="2">
        <v>174</v>
      </c>
      <c r="J145" s="2">
        <v>395</v>
      </c>
      <c r="K145" s="2">
        <v>403</v>
      </c>
      <c r="L145" s="2">
        <v>408</v>
      </c>
      <c r="M145" s="2">
        <v>8229</v>
      </c>
      <c r="N145" s="2">
        <v>25810</v>
      </c>
      <c r="O145" s="2">
        <v>-85</v>
      </c>
      <c r="P145" s="130" t="s">
        <v>199</v>
      </c>
      <c r="Q145" s="2">
        <v>142</v>
      </c>
      <c r="R145" s="3">
        <v>39728.274375000001</v>
      </c>
    </row>
    <row r="146" spans="1:18" s="2" customFormat="1" x14ac:dyDescent="0.2">
      <c r="A146" s="2" t="s">
        <v>200</v>
      </c>
      <c r="B146" s="2">
        <v>166</v>
      </c>
      <c r="C146" s="2">
        <v>187</v>
      </c>
      <c r="D146" s="2">
        <v>140</v>
      </c>
      <c r="E146" s="2">
        <v>165</v>
      </c>
      <c r="F146" s="2">
        <v>170</v>
      </c>
      <c r="G146" s="2">
        <v>236</v>
      </c>
      <c r="H146" s="2">
        <v>153</v>
      </c>
      <c r="I146" s="2">
        <v>169</v>
      </c>
      <c r="J146" s="2">
        <v>371</v>
      </c>
      <c r="K146" s="2">
        <v>384</v>
      </c>
      <c r="L146" s="2">
        <v>401</v>
      </c>
      <c r="M146" s="2">
        <v>8223.7000000000007</v>
      </c>
      <c r="N146" s="2">
        <v>25808.7</v>
      </c>
      <c r="O146" s="2">
        <v>-85</v>
      </c>
      <c r="P146" s="130" t="s">
        <v>199</v>
      </c>
      <c r="Q146" s="2">
        <v>143</v>
      </c>
      <c r="R146" s="3">
        <v>39728.277557870373</v>
      </c>
    </row>
    <row r="147" spans="1:18" s="2" customFormat="1" x14ac:dyDescent="0.2">
      <c r="A147" s="2" t="s">
        <v>201</v>
      </c>
      <c r="B147" s="2">
        <v>161</v>
      </c>
      <c r="C147" s="2">
        <v>167</v>
      </c>
      <c r="D147" s="2">
        <v>132</v>
      </c>
      <c r="E147" s="2">
        <v>162</v>
      </c>
      <c r="F147" s="2">
        <v>172</v>
      </c>
      <c r="G147" s="2">
        <v>275</v>
      </c>
      <c r="H147" s="2">
        <v>156</v>
      </c>
      <c r="I147" s="2">
        <v>175</v>
      </c>
      <c r="J147" s="2">
        <v>403</v>
      </c>
      <c r="K147" s="2">
        <v>379</v>
      </c>
      <c r="L147" s="2">
        <v>426</v>
      </c>
      <c r="M147" s="2">
        <v>8218.2999999999993</v>
      </c>
      <c r="N147" s="2">
        <v>25807.3</v>
      </c>
      <c r="O147" s="2">
        <v>-85</v>
      </c>
      <c r="P147" s="130" t="s">
        <v>199</v>
      </c>
      <c r="Q147" s="2">
        <v>144</v>
      </c>
      <c r="R147" s="3">
        <v>39728.28056712963</v>
      </c>
    </row>
    <row r="148" spans="1:18" s="2" customFormat="1" x14ac:dyDescent="0.2">
      <c r="A148" s="2" t="s">
        <v>202</v>
      </c>
      <c r="B148" s="2">
        <v>162</v>
      </c>
      <c r="C148" s="2">
        <v>191</v>
      </c>
      <c r="D148" s="2">
        <v>140</v>
      </c>
      <c r="E148" s="2">
        <v>168</v>
      </c>
      <c r="F148" s="2">
        <v>175</v>
      </c>
      <c r="G148" s="2">
        <v>245</v>
      </c>
      <c r="H148" s="2">
        <v>157</v>
      </c>
      <c r="I148" s="2">
        <v>168</v>
      </c>
      <c r="J148" s="2">
        <v>388</v>
      </c>
      <c r="K148" s="2">
        <v>375</v>
      </c>
      <c r="L148" s="2">
        <v>401</v>
      </c>
      <c r="M148" s="2">
        <v>8213</v>
      </c>
      <c r="N148" s="2">
        <v>25806</v>
      </c>
      <c r="O148" s="2">
        <v>-85</v>
      </c>
      <c r="P148" s="130" t="s">
        <v>199</v>
      </c>
      <c r="Q148" s="2">
        <v>145</v>
      </c>
      <c r="R148" s="3">
        <v>39728.283564814818</v>
      </c>
    </row>
    <row r="149" spans="1:18" s="2" customFormat="1" x14ac:dyDescent="0.2">
      <c r="A149" s="2" t="s">
        <v>203</v>
      </c>
      <c r="B149" s="2">
        <v>158</v>
      </c>
      <c r="C149" s="2">
        <v>206</v>
      </c>
      <c r="D149" s="2">
        <v>141</v>
      </c>
      <c r="E149" s="2">
        <v>161</v>
      </c>
      <c r="F149" s="2">
        <v>170</v>
      </c>
      <c r="G149" s="2">
        <v>222</v>
      </c>
      <c r="H149" s="2">
        <v>151</v>
      </c>
      <c r="I149" s="2">
        <v>165</v>
      </c>
      <c r="J149" s="2">
        <v>378</v>
      </c>
      <c r="K149" s="2">
        <v>375</v>
      </c>
      <c r="L149" s="2">
        <v>407</v>
      </c>
      <c r="M149" s="2">
        <v>8330</v>
      </c>
      <c r="N149" s="2">
        <v>25851</v>
      </c>
      <c r="O149" s="2">
        <v>-85</v>
      </c>
      <c r="P149" s="130" t="s">
        <v>204</v>
      </c>
      <c r="Q149" s="2">
        <v>146</v>
      </c>
      <c r="R149" s="3">
        <v>39728.286643518521</v>
      </c>
    </row>
    <row r="150" spans="1:18" s="2" customFormat="1" x14ac:dyDescent="0.2">
      <c r="A150" s="2" t="s">
        <v>205</v>
      </c>
      <c r="B150" s="2">
        <v>158</v>
      </c>
      <c r="C150" s="2">
        <v>213</v>
      </c>
      <c r="D150" s="2">
        <v>141</v>
      </c>
      <c r="E150" s="2">
        <v>165</v>
      </c>
      <c r="F150" s="2">
        <v>175</v>
      </c>
      <c r="G150" s="2">
        <v>231</v>
      </c>
      <c r="H150" s="2">
        <v>152</v>
      </c>
      <c r="I150" s="2">
        <v>164</v>
      </c>
      <c r="J150" s="2">
        <v>348</v>
      </c>
      <c r="K150" s="2">
        <v>380</v>
      </c>
      <c r="L150" s="2">
        <v>391</v>
      </c>
      <c r="M150" s="2">
        <v>8325.7000000000007</v>
      </c>
      <c r="N150" s="2">
        <v>25850.7</v>
      </c>
      <c r="O150" s="2">
        <v>-85</v>
      </c>
      <c r="P150" s="130" t="s">
        <v>204</v>
      </c>
      <c r="Q150" s="2">
        <v>147</v>
      </c>
      <c r="R150" s="3">
        <v>39728.289849537039</v>
      </c>
    </row>
    <row r="151" spans="1:18" s="2" customFormat="1" x14ac:dyDescent="0.2">
      <c r="A151" s="2" t="s">
        <v>206</v>
      </c>
      <c r="B151" s="2">
        <v>152</v>
      </c>
      <c r="C151" s="2">
        <v>208</v>
      </c>
      <c r="D151" s="2">
        <v>142</v>
      </c>
      <c r="E151" s="2">
        <v>163</v>
      </c>
      <c r="F151" s="2">
        <v>180</v>
      </c>
      <c r="G151" s="2">
        <v>219</v>
      </c>
      <c r="H151" s="2">
        <v>154</v>
      </c>
      <c r="I151" s="2">
        <v>166</v>
      </c>
      <c r="J151" s="2">
        <v>385</v>
      </c>
      <c r="K151" s="2">
        <v>379</v>
      </c>
      <c r="L151" s="2">
        <v>394</v>
      </c>
      <c r="M151" s="2">
        <v>8321.2999999999993</v>
      </c>
      <c r="N151" s="2">
        <v>25850.3</v>
      </c>
      <c r="O151" s="2">
        <v>-85</v>
      </c>
      <c r="P151" s="130" t="s">
        <v>204</v>
      </c>
      <c r="Q151" s="2">
        <v>148</v>
      </c>
      <c r="R151" s="3">
        <v>39728.292858796296</v>
      </c>
    </row>
    <row r="152" spans="1:18" s="2" customFormat="1" x14ac:dyDescent="0.2">
      <c r="A152" s="2" t="s">
        <v>207</v>
      </c>
      <c r="B152" s="2">
        <v>158</v>
      </c>
      <c r="C152" s="2">
        <v>213</v>
      </c>
      <c r="D152" s="2">
        <v>141</v>
      </c>
      <c r="E152" s="2">
        <v>163</v>
      </c>
      <c r="F152" s="2">
        <v>174</v>
      </c>
      <c r="G152" s="2">
        <v>223</v>
      </c>
      <c r="H152" s="2">
        <v>152</v>
      </c>
      <c r="I152" s="2">
        <v>164</v>
      </c>
      <c r="J152" s="2">
        <v>347</v>
      </c>
      <c r="K152" s="2">
        <v>353</v>
      </c>
      <c r="L152" s="2">
        <v>397</v>
      </c>
      <c r="M152" s="2">
        <v>8317</v>
      </c>
      <c r="N152" s="2">
        <v>25850</v>
      </c>
      <c r="O152" s="2">
        <v>-85</v>
      </c>
      <c r="P152" s="130" t="s">
        <v>204</v>
      </c>
      <c r="Q152" s="2">
        <v>149</v>
      </c>
      <c r="R152" s="3">
        <v>39728.29587962963</v>
      </c>
    </row>
    <row r="153" spans="1:18" s="2" customFormat="1" x14ac:dyDescent="0.2">
      <c r="A153" s="2" t="s">
        <v>208</v>
      </c>
      <c r="B153" s="2">
        <v>163</v>
      </c>
      <c r="C153" s="2">
        <v>168</v>
      </c>
      <c r="D153" s="2">
        <v>136</v>
      </c>
      <c r="E153" s="2">
        <v>164</v>
      </c>
      <c r="F153" s="2">
        <v>175</v>
      </c>
      <c r="G153" s="2">
        <v>261</v>
      </c>
      <c r="H153" s="2">
        <v>164</v>
      </c>
      <c r="I153" s="2">
        <v>174</v>
      </c>
      <c r="J153" s="2">
        <v>393</v>
      </c>
      <c r="K153" s="2">
        <v>412</v>
      </c>
      <c r="L153" s="2">
        <v>420</v>
      </c>
      <c r="M153" s="2">
        <v>8223</v>
      </c>
      <c r="N153" s="2">
        <v>25813</v>
      </c>
      <c r="O153" s="2">
        <v>-85</v>
      </c>
      <c r="P153" s="130" t="s">
        <v>209</v>
      </c>
      <c r="Q153" s="2">
        <v>150</v>
      </c>
      <c r="R153" s="3">
        <v>39728.29892361111</v>
      </c>
    </row>
    <row r="154" spans="1:18" s="2" customFormat="1" x14ac:dyDescent="0.2">
      <c r="A154" s="2" t="s">
        <v>210</v>
      </c>
      <c r="B154" s="2">
        <v>171</v>
      </c>
      <c r="C154" s="2">
        <v>169</v>
      </c>
      <c r="D154" s="2">
        <v>142</v>
      </c>
      <c r="E154" s="2">
        <v>167</v>
      </c>
      <c r="F154" s="2">
        <v>178</v>
      </c>
      <c r="G154" s="2">
        <v>267</v>
      </c>
      <c r="H154" s="2">
        <v>160</v>
      </c>
      <c r="I154" s="2">
        <v>174</v>
      </c>
      <c r="J154" s="2">
        <v>370</v>
      </c>
      <c r="K154" s="2">
        <v>410</v>
      </c>
      <c r="L154" s="2">
        <v>411</v>
      </c>
      <c r="M154" s="2">
        <v>8218</v>
      </c>
      <c r="N154" s="2">
        <v>25813</v>
      </c>
      <c r="O154" s="2">
        <v>-85</v>
      </c>
      <c r="P154" s="130" t="s">
        <v>209</v>
      </c>
      <c r="Q154" s="2">
        <v>151</v>
      </c>
      <c r="R154" s="3">
        <v>39728.302152777775</v>
      </c>
    </row>
    <row r="155" spans="1:18" s="2" customFormat="1" x14ac:dyDescent="0.2">
      <c r="A155" s="2" t="s">
        <v>211</v>
      </c>
      <c r="B155" s="2">
        <v>167</v>
      </c>
      <c r="C155" s="2">
        <v>172</v>
      </c>
      <c r="D155" s="2">
        <v>133</v>
      </c>
      <c r="E155" s="2">
        <v>163</v>
      </c>
      <c r="F155" s="2">
        <v>180</v>
      </c>
      <c r="G155" s="2">
        <v>269</v>
      </c>
      <c r="H155" s="2">
        <v>159</v>
      </c>
      <c r="I155" s="2">
        <v>176</v>
      </c>
      <c r="J155" s="2">
        <v>397</v>
      </c>
      <c r="K155" s="2">
        <v>396</v>
      </c>
      <c r="L155" s="2">
        <v>418</v>
      </c>
      <c r="M155" s="2">
        <v>8213</v>
      </c>
      <c r="N155" s="2">
        <v>25813</v>
      </c>
      <c r="O155" s="2">
        <v>-85</v>
      </c>
      <c r="P155" s="130" t="s">
        <v>209</v>
      </c>
      <c r="Q155" s="2">
        <v>152</v>
      </c>
      <c r="R155" s="3">
        <v>39728.305162037039</v>
      </c>
    </row>
    <row r="156" spans="1:18" s="2" customFormat="1" x14ac:dyDescent="0.2">
      <c r="A156" s="2" t="s">
        <v>212</v>
      </c>
      <c r="B156" s="2">
        <v>159</v>
      </c>
      <c r="C156" s="2">
        <v>177</v>
      </c>
      <c r="D156" s="2">
        <v>137</v>
      </c>
      <c r="E156" s="2">
        <v>165</v>
      </c>
      <c r="F156" s="2">
        <v>172</v>
      </c>
      <c r="G156" s="2">
        <v>240</v>
      </c>
      <c r="H156" s="2">
        <v>159</v>
      </c>
      <c r="I156" s="2">
        <v>169</v>
      </c>
      <c r="J156" s="2">
        <v>346</v>
      </c>
      <c r="K156" s="2">
        <v>391</v>
      </c>
      <c r="L156" s="2">
        <v>391</v>
      </c>
      <c r="M156" s="2">
        <v>8208</v>
      </c>
      <c r="N156" s="2">
        <v>25813</v>
      </c>
      <c r="O156" s="2">
        <v>-85</v>
      </c>
      <c r="P156" s="130" t="s">
        <v>209</v>
      </c>
      <c r="Q156" s="2">
        <v>153</v>
      </c>
      <c r="R156" s="3">
        <v>39728.308182870373</v>
      </c>
    </row>
    <row r="157" spans="1:18" s="2" customFormat="1" x14ac:dyDescent="0.2">
      <c r="A157" s="2" t="s">
        <v>213</v>
      </c>
      <c r="B157" s="2">
        <v>162</v>
      </c>
      <c r="C157" s="2">
        <v>185</v>
      </c>
      <c r="D157" s="2">
        <v>139</v>
      </c>
      <c r="E157" s="2">
        <v>168</v>
      </c>
      <c r="F157" s="2">
        <v>182</v>
      </c>
      <c r="G157" s="2">
        <v>240</v>
      </c>
      <c r="H157" s="2">
        <v>159</v>
      </c>
      <c r="I157" s="2">
        <v>171</v>
      </c>
      <c r="J157" s="2">
        <v>381</v>
      </c>
      <c r="K157" s="2">
        <v>397</v>
      </c>
      <c r="L157" s="2">
        <v>414</v>
      </c>
      <c r="M157" s="2">
        <v>8203</v>
      </c>
      <c r="N157" s="2">
        <v>25813</v>
      </c>
      <c r="O157" s="2">
        <v>-85</v>
      </c>
      <c r="P157" s="130" t="s">
        <v>209</v>
      </c>
      <c r="Q157" s="2">
        <v>154</v>
      </c>
      <c r="R157" s="3">
        <v>39728.311168981483</v>
      </c>
    </row>
    <row r="158" spans="1:18" s="2" customFormat="1" x14ac:dyDescent="0.2">
      <c r="A158" s="2" t="s">
        <v>214</v>
      </c>
      <c r="B158" s="2">
        <v>153</v>
      </c>
      <c r="C158" s="2">
        <v>207</v>
      </c>
      <c r="D158" s="2">
        <v>143</v>
      </c>
      <c r="E158" s="2">
        <v>163</v>
      </c>
      <c r="F158" s="2">
        <v>171</v>
      </c>
      <c r="G158" s="2">
        <v>222</v>
      </c>
      <c r="H158" s="2">
        <v>149</v>
      </c>
      <c r="I158" s="2">
        <v>164</v>
      </c>
      <c r="J158" s="2">
        <v>377</v>
      </c>
      <c r="K158" s="2">
        <v>372</v>
      </c>
      <c r="L158" s="2">
        <v>400</v>
      </c>
      <c r="M158" s="2">
        <v>8410</v>
      </c>
      <c r="N158" s="2">
        <v>26307</v>
      </c>
      <c r="O158" s="2">
        <v>-85</v>
      </c>
      <c r="P158" s="130" t="s">
        <v>215</v>
      </c>
      <c r="Q158" s="2">
        <v>155</v>
      </c>
      <c r="R158" s="3">
        <v>39728.31422453704</v>
      </c>
    </row>
    <row r="159" spans="1:18" s="2" customFormat="1" x14ac:dyDescent="0.2">
      <c r="A159" s="2" t="s">
        <v>216</v>
      </c>
      <c r="B159" s="2">
        <v>161</v>
      </c>
      <c r="C159" s="2">
        <v>209</v>
      </c>
      <c r="D159" s="2">
        <v>143</v>
      </c>
      <c r="E159" s="2">
        <v>162</v>
      </c>
      <c r="F159" s="2">
        <v>180</v>
      </c>
      <c r="G159" s="2">
        <v>229</v>
      </c>
      <c r="H159" s="2">
        <v>154</v>
      </c>
      <c r="I159" s="2">
        <v>163</v>
      </c>
      <c r="J159" s="2">
        <v>359</v>
      </c>
      <c r="K159" s="2">
        <v>399</v>
      </c>
      <c r="L159" s="2">
        <v>404</v>
      </c>
      <c r="M159" s="2">
        <v>8415.5</v>
      </c>
      <c r="N159" s="2">
        <v>26307</v>
      </c>
      <c r="O159" s="2">
        <v>-85</v>
      </c>
      <c r="P159" s="130" t="s">
        <v>215</v>
      </c>
      <c r="Q159" s="2">
        <v>156</v>
      </c>
      <c r="R159" s="3">
        <v>39728.317407407405</v>
      </c>
    </row>
    <row r="160" spans="1:18" s="2" customFormat="1" x14ac:dyDescent="0.2">
      <c r="A160" s="2" t="s">
        <v>217</v>
      </c>
      <c r="B160" s="2">
        <v>164</v>
      </c>
      <c r="C160" s="2">
        <v>209</v>
      </c>
      <c r="D160" s="2">
        <v>140</v>
      </c>
      <c r="E160" s="2">
        <v>165</v>
      </c>
      <c r="F160" s="2">
        <v>166</v>
      </c>
      <c r="G160" s="2">
        <v>235</v>
      </c>
      <c r="H160" s="2">
        <v>147</v>
      </c>
      <c r="I160" s="2">
        <v>164</v>
      </c>
      <c r="J160" s="2">
        <v>368</v>
      </c>
      <c r="K160" s="2">
        <v>391</v>
      </c>
      <c r="L160" s="2">
        <v>402</v>
      </c>
      <c r="M160" s="2">
        <v>8421</v>
      </c>
      <c r="N160" s="2">
        <v>26307</v>
      </c>
      <c r="O160" s="2">
        <v>-85</v>
      </c>
      <c r="P160" s="130" t="s">
        <v>215</v>
      </c>
      <c r="Q160" s="2">
        <v>157</v>
      </c>
      <c r="R160" s="3">
        <v>39728.320416666669</v>
      </c>
    </row>
    <row r="161" spans="1:18" s="2" customFormat="1" x14ac:dyDescent="0.2">
      <c r="A161" s="2" t="s">
        <v>218</v>
      </c>
      <c r="B161" s="2">
        <v>159</v>
      </c>
      <c r="C161" s="2">
        <v>208</v>
      </c>
      <c r="D161" s="2">
        <v>145</v>
      </c>
      <c r="E161" s="2">
        <v>163</v>
      </c>
      <c r="F161" s="2">
        <v>182</v>
      </c>
      <c r="G161" s="2">
        <v>237</v>
      </c>
      <c r="H161" s="2">
        <v>154</v>
      </c>
      <c r="I161" s="2">
        <v>166</v>
      </c>
      <c r="J161" s="2">
        <v>395</v>
      </c>
      <c r="K161" s="2">
        <v>381</v>
      </c>
      <c r="L161" s="2">
        <v>384</v>
      </c>
      <c r="M161" s="2">
        <v>8426.5</v>
      </c>
      <c r="N161" s="2">
        <v>26307</v>
      </c>
      <c r="O161" s="2">
        <v>-85</v>
      </c>
      <c r="P161" s="130" t="s">
        <v>215</v>
      </c>
      <c r="Q161" s="2">
        <v>158</v>
      </c>
      <c r="R161" s="3">
        <v>39728.323449074072</v>
      </c>
    </row>
    <row r="162" spans="1:18" s="2" customFormat="1" x14ac:dyDescent="0.2">
      <c r="A162" s="2" t="s">
        <v>219</v>
      </c>
      <c r="B162" s="2">
        <v>157</v>
      </c>
      <c r="C162" s="2">
        <v>207</v>
      </c>
      <c r="D162" s="2">
        <v>135</v>
      </c>
      <c r="E162" s="2">
        <v>165</v>
      </c>
      <c r="F162" s="2">
        <v>173</v>
      </c>
      <c r="G162" s="2">
        <v>236</v>
      </c>
      <c r="H162" s="2">
        <v>155</v>
      </c>
      <c r="I162" s="2">
        <v>165</v>
      </c>
      <c r="J162" s="2">
        <v>374</v>
      </c>
      <c r="K162" s="2">
        <v>376</v>
      </c>
      <c r="L162" s="2">
        <v>405</v>
      </c>
      <c r="M162" s="2">
        <v>8432</v>
      </c>
      <c r="N162" s="2">
        <v>26307</v>
      </c>
      <c r="O162" s="2">
        <v>-85</v>
      </c>
      <c r="P162" s="130" t="s">
        <v>215</v>
      </c>
      <c r="Q162" s="2">
        <v>159</v>
      </c>
      <c r="R162" s="3">
        <v>39728.326458333337</v>
      </c>
    </row>
    <row r="163" spans="1:18" s="2" customFormat="1" x14ac:dyDescent="0.2">
      <c r="A163" s="2" t="s">
        <v>220</v>
      </c>
      <c r="B163" s="2">
        <v>175</v>
      </c>
      <c r="C163" s="2">
        <v>138</v>
      </c>
      <c r="D163" s="2">
        <v>157</v>
      </c>
      <c r="E163" s="2">
        <v>158</v>
      </c>
      <c r="F163" s="2">
        <v>180</v>
      </c>
      <c r="G163" s="2">
        <v>279</v>
      </c>
      <c r="H163" s="2">
        <v>161</v>
      </c>
      <c r="I163" s="2">
        <v>172</v>
      </c>
      <c r="J163" s="2">
        <v>378</v>
      </c>
      <c r="K163" s="2">
        <v>420</v>
      </c>
      <c r="L163" s="2">
        <v>405</v>
      </c>
      <c r="M163" s="2">
        <v>8440</v>
      </c>
      <c r="N163" s="2">
        <v>26307</v>
      </c>
      <c r="O163" s="2">
        <v>-85</v>
      </c>
      <c r="P163" s="130" t="s">
        <v>221</v>
      </c>
      <c r="Q163" s="2">
        <v>160</v>
      </c>
      <c r="R163" s="3">
        <v>39728.329513888886</v>
      </c>
    </row>
    <row r="164" spans="1:18" s="2" customFormat="1" x14ac:dyDescent="0.2">
      <c r="A164" s="2" t="s">
        <v>222</v>
      </c>
      <c r="B164" s="2">
        <v>185</v>
      </c>
      <c r="C164" s="2">
        <v>125</v>
      </c>
      <c r="D164" s="2">
        <v>155</v>
      </c>
      <c r="E164" s="2">
        <v>162</v>
      </c>
      <c r="F164" s="2" t="s">
        <v>411</v>
      </c>
      <c r="G164" s="2">
        <v>268</v>
      </c>
      <c r="H164" s="2">
        <v>160</v>
      </c>
      <c r="I164" s="2">
        <v>169</v>
      </c>
      <c r="J164" s="2">
        <v>393</v>
      </c>
      <c r="K164" s="2">
        <v>405</v>
      </c>
      <c r="L164" s="2">
        <v>425</v>
      </c>
      <c r="M164" s="2">
        <v>8439.7000000000007</v>
      </c>
      <c r="N164" s="2">
        <v>26301.7</v>
      </c>
      <c r="O164" s="2">
        <v>-85</v>
      </c>
      <c r="P164" s="130" t="s">
        <v>221</v>
      </c>
      <c r="Q164" s="2">
        <v>161</v>
      </c>
      <c r="R164" s="3">
        <v>39728.332696759258</v>
      </c>
    </row>
    <row r="165" spans="1:18" s="2" customFormat="1" x14ac:dyDescent="0.2">
      <c r="A165" s="2" t="s">
        <v>223</v>
      </c>
      <c r="B165" s="2">
        <v>176</v>
      </c>
      <c r="C165" s="2">
        <v>121</v>
      </c>
      <c r="D165" s="2">
        <v>156</v>
      </c>
      <c r="E165" s="2">
        <v>167</v>
      </c>
      <c r="F165" s="2">
        <v>179</v>
      </c>
      <c r="G165" s="2">
        <v>263</v>
      </c>
      <c r="H165" s="2">
        <v>158</v>
      </c>
      <c r="I165" s="2">
        <v>171</v>
      </c>
      <c r="J165" s="2">
        <v>391</v>
      </c>
      <c r="K165" s="2">
        <v>391</v>
      </c>
      <c r="L165" s="2">
        <v>411</v>
      </c>
      <c r="M165" s="2">
        <v>8439.2999999999993</v>
      </c>
      <c r="N165" s="2">
        <v>26296.3</v>
      </c>
      <c r="O165" s="2">
        <v>-85</v>
      </c>
      <c r="P165" s="130" t="s">
        <v>221</v>
      </c>
      <c r="Q165" s="2">
        <v>162</v>
      </c>
      <c r="R165" s="3">
        <v>39728.335717592592</v>
      </c>
    </row>
    <row r="166" spans="1:18" s="2" customFormat="1" x14ac:dyDescent="0.2">
      <c r="A166" s="2" t="s">
        <v>224</v>
      </c>
      <c r="B166" s="2">
        <v>174</v>
      </c>
      <c r="C166" s="2">
        <v>125</v>
      </c>
      <c r="D166" s="2">
        <v>151</v>
      </c>
      <c r="E166" s="2">
        <v>162</v>
      </c>
      <c r="F166" s="2">
        <v>166</v>
      </c>
      <c r="G166" s="2">
        <v>278</v>
      </c>
      <c r="H166" s="2">
        <v>163</v>
      </c>
      <c r="I166" s="2">
        <v>170</v>
      </c>
      <c r="J166" s="2">
        <v>390</v>
      </c>
      <c r="K166" s="2">
        <v>386</v>
      </c>
      <c r="L166" s="2">
        <v>412</v>
      </c>
      <c r="M166" s="2">
        <v>8439</v>
      </c>
      <c r="N166" s="2">
        <v>26291</v>
      </c>
      <c r="O166" s="2">
        <v>-85</v>
      </c>
      <c r="P166" s="130" t="s">
        <v>221</v>
      </c>
      <c r="Q166" s="2">
        <v>163</v>
      </c>
      <c r="R166" s="3">
        <v>39728.33871527778</v>
      </c>
    </row>
    <row r="167" spans="1:18" s="2" customFormat="1" x14ac:dyDescent="0.2">
      <c r="A167" s="2" t="s">
        <v>225</v>
      </c>
      <c r="B167" s="2">
        <v>170</v>
      </c>
      <c r="C167" s="2">
        <v>121</v>
      </c>
      <c r="D167" s="2">
        <v>150</v>
      </c>
      <c r="E167" s="2">
        <v>163</v>
      </c>
      <c r="F167" s="2">
        <v>169</v>
      </c>
      <c r="G167" s="2">
        <v>257</v>
      </c>
      <c r="H167" s="2">
        <v>163</v>
      </c>
      <c r="I167" s="2">
        <v>170</v>
      </c>
      <c r="J167" s="2">
        <v>388</v>
      </c>
      <c r="K167" s="2">
        <v>399</v>
      </c>
      <c r="L167" s="2">
        <v>418</v>
      </c>
      <c r="M167" s="2">
        <v>8438.7000000000007</v>
      </c>
      <c r="N167" s="2">
        <v>26285.7</v>
      </c>
      <c r="O167" s="2">
        <v>-85</v>
      </c>
      <c r="P167" s="130" t="s">
        <v>221</v>
      </c>
      <c r="Q167" s="2">
        <v>164</v>
      </c>
      <c r="R167" s="3">
        <v>39728.341747685183</v>
      </c>
    </row>
    <row r="168" spans="1:18" s="2" customFormat="1" x14ac:dyDescent="0.2">
      <c r="A168" s="2" t="s">
        <v>226</v>
      </c>
      <c r="B168" s="2">
        <v>173</v>
      </c>
      <c r="C168" s="2">
        <v>121</v>
      </c>
      <c r="D168" s="2">
        <v>148</v>
      </c>
      <c r="E168" s="2">
        <v>159</v>
      </c>
      <c r="F168" s="2">
        <v>178</v>
      </c>
      <c r="G168" s="2">
        <v>271</v>
      </c>
      <c r="H168" s="2">
        <v>159</v>
      </c>
      <c r="I168" s="2">
        <v>174</v>
      </c>
      <c r="J168" s="2">
        <v>360</v>
      </c>
      <c r="K168" s="2">
        <v>407</v>
      </c>
      <c r="L168" s="2">
        <v>415</v>
      </c>
      <c r="M168" s="2">
        <v>8438.2999999999993</v>
      </c>
      <c r="N168" s="2">
        <v>26280.3</v>
      </c>
      <c r="O168" s="2">
        <v>-85</v>
      </c>
      <c r="P168" s="130" t="s">
        <v>221</v>
      </c>
      <c r="Q168" s="2">
        <v>165</v>
      </c>
      <c r="R168" s="3">
        <v>39728.344768518517</v>
      </c>
    </row>
    <row r="169" spans="1:18" s="2" customFormat="1" x14ac:dyDescent="0.2">
      <c r="A169" s="2" t="s">
        <v>227</v>
      </c>
      <c r="B169" s="2">
        <v>178</v>
      </c>
      <c r="C169" s="2">
        <v>120</v>
      </c>
      <c r="D169" s="2">
        <v>152</v>
      </c>
      <c r="E169" s="2">
        <v>165</v>
      </c>
      <c r="F169" s="2">
        <v>169</v>
      </c>
      <c r="G169" s="2">
        <v>243</v>
      </c>
      <c r="H169" s="2">
        <v>158</v>
      </c>
      <c r="I169" s="2">
        <v>170</v>
      </c>
      <c r="J169" s="2">
        <v>374</v>
      </c>
      <c r="K169" s="2">
        <v>404</v>
      </c>
      <c r="L169" s="2">
        <v>413</v>
      </c>
      <c r="M169" s="2">
        <v>8438</v>
      </c>
      <c r="N169" s="2">
        <v>26275</v>
      </c>
      <c r="O169" s="2">
        <v>-85</v>
      </c>
      <c r="P169" s="130" t="s">
        <v>221</v>
      </c>
      <c r="Q169" s="2">
        <v>166</v>
      </c>
      <c r="R169" s="3">
        <v>39728.347754629627</v>
      </c>
    </row>
    <row r="170" spans="1:18" s="2" customFormat="1" x14ac:dyDescent="0.2">
      <c r="A170" s="2" t="s">
        <v>228</v>
      </c>
      <c r="B170" s="2">
        <v>213</v>
      </c>
      <c r="C170" s="2">
        <v>189</v>
      </c>
      <c r="D170" s="2">
        <v>144</v>
      </c>
      <c r="E170" s="2">
        <v>175</v>
      </c>
      <c r="F170" s="2">
        <v>192</v>
      </c>
      <c r="G170" s="2">
        <v>258</v>
      </c>
      <c r="H170" s="2">
        <v>158</v>
      </c>
      <c r="I170" s="2">
        <v>167</v>
      </c>
      <c r="J170" s="2">
        <v>421</v>
      </c>
      <c r="K170" s="2">
        <v>440</v>
      </c>
      <c r="L170" s="2">
        <v>442</v>
      </c>
      <c r="M170" s="2">
        <v>-19288</v>
      </c>
      <c r="N170" s="2">
        <v>-1110</v>
      </c>
      <c r="O170" s="2">
        <v>-96</v>
      </c>
      <c r="P170" s="130" t="s">
        <v>229</v>
      </c>
      <c r="Q170" s="2">
        <v>167</v>
      </c>
      <c r="R170" s="3">
        <v>39728.350844907407</v>
      </c>
    </row>
    <row r="171" spans="1:18" s="2" customFormat="1" x14ac:dyDescent="0.2">
      <c r="A171" s="2" t="s">
        <v>230</v>
      </c>
      <c r="B171" s="2">
        <v>193</v>
      </c>
      <c r="C171" s="2">
        <v>203</v>
      </c>
      <c r="D171" s="2">
        <v>162</v>
      </c>
      <c r="E171" s="2">
        <v>165</v>
      </c>
      <c r="F171" s="2">
        <v>191</v>
      </c>
      <c r="G171" s="2">
        <v>251</v>
      </c>
      <c r="H171" s="2">
        <v>161</v>
      </c>
      <c r="I171" s="2">
        <v>168</v>
      </c>
      <c r="J171" s="2">
        <v>395</v>
      </c>
      <c r="K171" s="2">
        <v>451</v>
      </c>
      <c r="L171" s="2">
        <v>449</v>
      </c>
      <c r="M171" s="2">
        <v>-19278</v>
      </c>
      <c r="N171" s="2">
        <v>-1122.8</v>
      </c>
      <c r="O171" s="2">
        <v>-96</v>
      </c>
      <c r="P171" s="130" t="s">
        <v>229</v>
      </c>
      <c r="Q171" s="2">
        <v>168</v>
      </c>
      <c r="R171" s="3">
        <v>39728.354062500002</v>
      </c>
    </row>
    <row r="172" spans="1:18" s="2" customFormat="1" x14ac:dyDescent="0.2">
      <c r="A172" s="2" t="s">
        <v>231</v>
      </c>
      <c r="B172" s="2">
        <v>204</v>
      </c>
      <c r="C172" s="2">
        <v>194</v>
      </c>
      <c r="D172" s="2">
        <v>147</v>
      </c>
      <c r="E172" s="2">
        <v>170</v>
      </c>
      <c r="F172" s="2">
        <v>186</v>
      </c>
      <c r="G172" s="2">
        <v>249</v>
      </c>
      <c r="H172" s="2">
        <v>162</v>
      </c>
      <c r="I172" s="2">
        <v>169</v>
      </c>
      <c r="J172" s="2">
        <v>392</v>
      </c>
      <c r="K172" s="2">
        <v>432</v>
      </c>
      <c r="L172" s="2">
        <v>428</v>
      </c>
      <c r="M172" s="2">
        <v>-19268</v>
      </c>
      <c r="N172" s="2">
        <v>-1135.5</v>
      </c>
      <c r="O172" s="2">
        <v>-96</v>
      </c>
      <c r="P172" s="130" t="s">
        <v>229</v>
      </c>
      <c r="Q172" s="2">
        <v>169</v>
      </c>
      <c r="R172" s="3">
        <v>39728.357060185182</v>
      </c>
    </row>
    <row r="173" spans="1:18" s="2" customFormat="1" x14ac:dyDescent="0.2">
      <c r="A173" s="2" t="s">
        <v>232</v>
      </c>
      <c r="B173" s="2">
        <v>190</v>
      </c>
      <c r="C173" s="2">
        <v>195</v>
      </c>
      <c r="D173" s="2">
        <v>153</v>
      </c>
      <c r="E173" s="2">
        <v>167</v>
      </c>
      <c r="F173" s="2">
        <v>191</v>
      </c>
      <c r="G173" s="2">
        <v>245</v>
      </c>
      <c r="H173" s="2">
        <v>159</v>
      </c>
      <c r="I173" s="2">
        <v>166</v>
      </c>
      <c r="J173" s="2">
        <v>398</v>
      </c>
      <c r="K173" s="2">
        <v>433</v>
      </c>
      <c r="L173" s="2">
        <v>431</v>
      </c>
      <c r="M173" s="2">
        <v>-19258</v>
      </c>
      <c r="N173" s="2">
        <v>-1148.3</v>
      </c>
      <c r="O173" s="2">
        <v>-96</v>
      </c>
      <c r="P173" s="130" t="s">
        <v>229</v>
      </c>
      <c r="Q173" s="2">
        <v>170</v>
      </c>
      <c r="R173" s="3">
        <v>39728.360069444447</v>
      </c>
    </row>
    <row r="174" spans="1:18" s="2" customFormat="1" x14ac:dyDescent="0.2">
      <c r="A174" s="2" t="s">
        <v>233</v>
      </c>
      <c r="B174" s="2">
        <v>196</v>
      </c>
      <c r="C174" s="2">
        <v>199</v>
      </c>
      <c r="D174" s="2">
        <v>148</v>
      </c>
      <c r="E174" s="2">
        <v>176</v>
      </c>
      <c r="F174" s="2">
        <v>190</v>
      </c>
      <c r="G174" s="2">
        <v>243</v>
      </c>
      <c r="H174" s="2">
        <v>164</v>
      </c>
      <c r="I174" s="2">
        <v>167</v>
      </c>
      <c r="J174" s="2">
        <v>384</v>
      </c>
      <c r="K174" s="2">
        <v>465</v>
      </c>
      <c r="L174" s="2">
        <v>441</v>
      </c>
      <c r="M174" s="2">
        <v>-19248</v>
      </c>
      <c r="N174" s="2">
        <v>-1161</v>
      </c>
      <c r="O174" s="2">
        <v>-96</v>
      </c>
      <c r="P174" s="130" t="s">
        <v>229</v>
      </c>
      <c r="Q174" s="2">
        <v>171</v>
      </c>
      <c r="R174" s="3">
        <v>39728.363043981481</v>
      </c>
    </row>
    <row r="175" spans="1:18" s="2" customFormat="1" x14ac:dyDescent="0.2">
      <c r="A175" s="2" t="s">
        <v>234</v>
      </c>
      <c r="B175" s="2">
        <v>353</v>
      </c>
      <c r="C175" s="2">
        <v>222</v>
      </c>
      <c r="D175" s="2">
        <v>202</v>
      </c>
      <c r="E175" s="2">
        <v>197</v>
      </c>
      <c r="F175" s="2">
        <v>212</v>
      </c>
      <c r="G175" s="2">
        <v>283</v>
      </c>
      <c r="H175" s="2">
        <v>181</v>
      </c>
      <c r="I175" s="2">
        <v>185</v>
      </c>
      <c r="J175" s="2">
        <v>452</v>
      </c>
      <c r="K175" s="2">
        <v>489</v>
      </c>
      <c r="L175" s="2">
        <v>590</v>
      </c>
      <c r="M175" s="2">
        <v>-19468</v>
      </c>
      <c r="N175" s="2">
        <v>-1209</v>
      </c>
      <c r="O175" s="2">
        <v>-96</v>
      </c>
      <c r="P175" s="130" t="s">
        <v>235</v>
      </c>
      <c r="Q175" s="2">
        <v>172</v>
      </c>
      <c r="R175" s="3">
        <v>39728.366099537037</v>
      </c>
    </row>
    <row r="176" spans="1:18" s="2" customFormat="1" x14ac:dyDescent="0.2">
      <c r="A176" s="2" t="s">
        <v>236</v>
      </c>
      <c r="B176" s="2">
        <v>200</v>
      </c>
      <c r="C176" s="2">
        <v>193</v>
      </c>
      <c r="D176" s="2">
        <v>148</v>
      </c>
      <c r="E176" s="2">
        <v>172</v>
      </c>
      <c r="F176" s="2">
        <v>185</v>
      </c>
      <c r="G176" s="2">
        <v>243</v>
      </c>
      <c r="H176" s="2">
        <v>162</v>
      </c>
      <c r="I176" s="2">
        <v>167</v>
      </c>
      <c r="J176" s="2">
        <v>412</v>
      </c>
      <c r="K176" s="2">
        <v>426</v>
      </c>
      <c r="L176" s="2">
        <v>421</v>
      </c>
      <c r="M176" s="2">
        <v>-19458.5</v>
      </c>
      <c r="N176" s="2">
        <v>-1227.5</v>
      </c>
      <c r="O176" s="2">
        <v>-96</v>
      </c>
      <c r="P176" s="130" t="s">
        <v>235</v>
      </c>
      <c r="Q176" s="2">
        <v>173</v>
      </c>
      <c r="R176" s="3">
        <v>39728.369317129633</v>
      </c>
    </row>
    <row r="177" spans="1:18" s="2" customFormat="1" x14ac:dyDescent="0.2">
      <c r="A177" s="2" t="s">
        <v>237</v>
      </c>
      <c r="B177" s="2">
        <v>200</v>
      </c>
      <c r="C177" s="2">
        <v>196</v>
      </c>
      <c r="D177" s="2">
        <v>151</v>
      </c>
      <c r="E177" s="2">
        <v>172</v>
      </c>
      <c r="F177" s="2">
        <v>188</v>
      </c>
      <c r="G177" s="2">
        <v>241</v>
      </c>
      <c r="H177" s="2">
        <v>161</v>
      </c>
      <c r="I177" s="2">
        <v>167</v>
      </c>
      <c r="J177" s="2">
        <v>381</v>
      </c>
      <c r="K177" s="2">
        <v>440</v>
      </c>
      <c r="L177" s="2">
        <v>434</v>
      </c>
      <c r="M177" s="2">
        <v>-19449</v>
      </c>
      <c r="N177" s="2">
        <v>-1246</v>
      </c>
      <c r="O177" s="2">
        <v>-96</v>
      </c>
      <c r="P177" s="130" t="s">
        <v>235</v>
      </c>
      <c r="Q177" s="2">
        <v>174</v>
      </c>
      <c r="R177" s="3">
        <v>39728.37232638889</v>
      </c>
    </row>
    <row r="178" spans="1:18" s="2" customFormat="1" x14ac:dyDescent="0.2">
      <c r="A178" s="2" t="s">
        <v>238</v>
      </c>
      <c r="B178" s="2">
        <v>190</v>
      </c>
      <c r="C178" s="2">
        <v>172</v>
      </c>
      <c r="D178" s="2">
        <v>143</v>
      </c>
      <c r="E178" s="2">
        <v>166</v>
      </c>
      <c r="F178" s="2">
        <v>181</v>
      </c>
      <c r="G178" s="2">
        <v>258</v>
      </c>
      <c r="H178" s="2">
        <v>164</v>
      </c>
      <c r="I178" s="2">
        <v>174</v>
      </c>
      <c r="J178" s="2">
        <v>379</v>
      </c>
      <c r="K178" s="2">
        <v>433</v>
      </c>
      <c r="L178" s="2">
        <v>423</v>
      </c>
      <c r="M178" s="2">
        <v>-13050</v>
      </c>
      <c r="N178" s="2">
        <v>4309</v>
      </c>
      <c r="O178" s="2">
        <v>-100</v>
      </c>
      <c r="P178" s="130" t="s">
        <v>239</v>
      </c>
      <c r="Q178" s="2">
        <v>175</v>
      </c>
      <c r="R178" s="3">
        <v>39728.375381944446</v>
      </c>
    </row>
    <row r="179" spans="1:18" s="2" customFormat="1" x14ac:dyDescent="0.2">
      <c r="A179" s="2" t="s">
        <v>240</v>
      </c>
      <c r="B179" s="2">
        <v>183</v>
      </c>
      <c r="C179" s="2">
        <v>167</v>
      </c>
      <c r="D179" s="2">
        <v>145</v>
      </c>
      <c r="E179" s="2">
        <v>168</v>
      </c>
      <c r="F179" s="2">
        <v>184</v>
      </c>
      <c r="G179" s="2">
        <v>270</v>
      </c>
      <c r="H179" s="2">
        <v>170</v>
      </c>
      <c r="I179" s="2">
        <v>176</v>
      </c>
      <c r="J179" s="2">
        <v>382</v>
      </c>
      <c r="K179" s="2">
        <v>413</v>
      </c>
      <c r="L179" s="2">
        <v>432</v>
      </c>
      <c r="M179" s="2">
        <v>-13049</v>
      </c>
      <c r="N179" s="2">
        <v>4314.5</v>
      </c>
      <c r="O179" s="2">
        <v>-100</v>
      </c>
      <c r="P179" s="130" t="s">
        <v>239</v>
      </c>
      <c r="Q179" s="2">
        <v>176</v>
      </c>
      <c r="R179" s="3">
        <v>39728.378599537034</v>
      </c>
    </row>
    <row r="180" spans="1:18" s="2" customFormat="1" x14ac:dyDescent="0.2">
      <c r="A180" s="2" t="s">
        <v>241</v>
      </c>
      <c r="B180" s="2">
        <v>179</v>
      </c>
      <c r="C180" s="2">
        <v>169</v>
      </c>
      <c r="D180" s="2">
        <v>132</v>
      </c>
      <c r="E180" s="2">
        <v>165</v>
      </c>
      <c r="F180" s="2">
        <v>183</v>
      </c>
      <c r="G180" s="2">
        <v>276</v>
      </c>
      <c r="H180" s="2">
        <v>163</v>
      </c>
      <c r="I180" s="2">
        <v>175</v>
      </c>
      <c r="J180" s="2">
        <v>402</v>
      </c>
      <c r="K180" s="2">
        <v>400</v>
      </c>
      <c r="L180" s="2">
        <v>415</v>
      </c>
      <c r="M180" s="2">
        <v>-13048</v>
      </c>
      <c r="N180" s="2">
        <v>4320</v>
      </c>
      <c r="O180" s="2">
        <v>-100</v>
      </c>
      <c r="P180" s="130" t="s">
        <v>239</v>
      </c>
      <c r="Q180" s="2">
        <v>177</v>
      </c>
      <c r="R180" s="3">
        <v>39728.381597222222</v>
      </c>
    </row>
    <row r="181" spans="1:18" s="2" customFormat="1" x14ac:dyDescent="0.2">
      <c r="A181" s="2" t="s">
        <v>242</v>
      </c>
      <c r="B181" s="2">
        <v>189</v>
      </c>
      <c r="C181" s="2">
        <v>199</v>
      </c>
      <c r="D181" s="2">
        <v>149</v>
      </c>
      <c r="E181" s="2">
        <v>173</v>
      </c>
      <c r="F181" s="2">
        <v>184</v>
      </c>
      <c r="G181" s="2">
        <v>250</v>
      </c>
      <c r="H181" s="2">
        <v>157</v>
      </c>
      <c r="I181" s="2">
        <v>166</v>
      </c>
      <c r="J181" s="2">
        <v>392</v>
      </c>
      <c r="K181" s="2">
        <v>435</v>
      </c>
      <c r="L181" s="2">
        <v>437</v>
      </c>
      <c r="M181" s="2">
        <v>-13060</v>
      </c>
      <c r="N181" s="2">
        <v>4336</v>
      </c>
      <c r="O181" s="2">
        <v>-100</v>
      </c>
      <c r="P181" s="130" t="s">
        <v>243</v>
      </c>
      <c r="Q181" s="2">
        <v>178</v>
      </c>
      <c r="R181" s="3">
        <v>39728.384629629632</v>
      </c>
    </row>
    <row r="182" spans="1:18" s="2" customFormat="1" x14ac:dyDescent="0.2">
      <c r="A182" s="2" t="s">
        <v>244</v>
      </c>
      <c r="B182" s="2">
        <v>187</v>
      </c>
      <c r="C182" s="2">
        <v>200</v>
      </c>
      <c r="D182" s="2">
        <v>145</v>
      </c>
      <c r="E182" s="2">
        <v>172</v>
      </c>
      <c r="F182" s="2">
        <v>179</v>
      </c>
      <c r="G182" s="2">
        <v>239</v>
      </c>
      <c r="H182" s="2">
        <v>159</v>
      </c>
      <c r="I182" s="2">
        <v>169</v>
      </c>
      <c r="J182" s="2">
        <v>365</v>
      </c>
      <c r="K182" s="2">
        <v>434</v>
      </c>
      <c r="L182" s="2">
        <v>433</v>
      </c>
      <c r="M182" s="2">
        <v>-13060</v>
      </c>
      <c r="N182" s="2">
        <v>4326</v>
      </c>
      <c r="O182" s="2">
        <v>-100</v>
      </c>
      <c r="P182" s="130" t="s">
        <v>243</v>
      </c>
      <c r="Q182" s="2">
        <v>179</v>
      </c>
      <c r="R182" s="3">
        <v>39728.387812499997</v>
      </c>
    </row>
    <row r="183" spans="1:18" s="2" customFormat="1" x14ac:dyDescent="0.2">
      <c r="A183" s="2" t="s">
        <v>245</v>
      </c>
      <c r="B183" s="2">
        <v>185</v>
      </c>
      <c r="C183" s="2">
        <v>189</v>
      </c>
      <c r="D183" s="2">
        <v>149</v>
      </c>
      <c r="E183" s="2">
        <v>168</v>
      </c>
      <c r="F183" s="2">
        <v>181</v>
      </c>
      <c r="G183" s="2">
        <v>250</v>
      </c>
      <c r="H183" s="2">
        <v>161</v>
      </c>
      <c r="I183" s="2">
        <v>164</v>
      </c>
      <c r="J183" s="2">
        <v>370</v>
      </c>
      <c r="K183" s="2">
        <v>473</v>
      </c>
      <c r="L183" s="2">
        <v>434</v>
      </c>
      <c r="M183" s="2">
        <v>-13060</v>
      </c>
      <c r="N183" s="2">
        <v>4316</v>
      </c>
      <c r="O183" s="2">
        <v>-100</v>
      </c>
      <c r="P183" s="130" t="s">
        <v>243</v>
      </c>
      <c r="Q183" s="2">
        <v>180</v>
      </c>
      <c r="R183" s="3">
        <v>39728.390821759262</v>
      </c>
    </row>
    <row r="184" spans="1:18" s="2" customFormat="1" x14ac:dyDescent="0.2">
      <c r="A184" s="2" t="s">
        <v>246</v>
      </c>
      <c r="B184" s="2">
        <v>205</v>
      </c>
      <c r="C184" s="2">
        <v>197</v>
      </c>
      <c r="D184" s="2">
        <v>150</v>
      </c>
      <c r="E184" s="2">
        <v>170</v>
      </c>
      <c r="F184" s="2">
        <v>182</v>
      </c>
      <c r="G184" s="2">
        <v>244</v>
      </c>
      <c r="H184" s="2">
        <v>164</v>
      </c>
      <c r="I184" s="2">
        <v>170</v>
      </c>
      <c r="J184" s="2">
        <v>374</v>
      </c>
      <c r="K184" s="2">
        <v>464</v>
      </c>
      <c r="L184" s="2">
        <v>437</v>
      </c>
      <c r="M184" s="2">
        <v>-13060</v>
      </c>
      <c r="N184" s="2">
        <v>4306</v>
      </c>
      <c r="O184" s="2">
        <v>-100</v>
      </c>
      <c r="P184" s="130" t="s">
        <v>243</v>
      </c>
      <c r="Q184" s="2">
        <v>181</v>
      </c>
      <c r="R184" s="3">
        <v>39728.393819444442</v>
      </c>
    </row>
    <row r="185" spans="1:18" s="2" customFormat="1" x14ac:dyDescent="0.2">
      <c r="A185" s="2" t="s">
        <v>247</v>
      </c>
      <c r="B185" s="2">
        <v>189</v>
      </c>
      <c r="C185" s="2">
        <v>165</v>
      </c>
      <c r="D185" s="2">
        <v>137</v>
      </c>
      <c r="E185" s="2">
        <v>166</v>
      </c>
      <c r="F185" s="2">
        <v>171</v>
      </c>
      <c r="G185" s="2">
        <v>277</v>
      </c>
      <c r="H185" s="2">
        <v>161</v>
      </c>
      <c r="I185" s="2">
        <v>175</v>
      </c>
      <c r="J185" s="2">
        <v>420</v>
      </c>
      <c r="K185" s="2">
        <v>407</v>
      </c>
      <c r="L185" s="2">
        <v>436</v>
      </c>
      <c r="M185" s="2">
        <v>-13042</v>
      </c>
      <c r="N185" s="2">
        <v>4350</v>
      </c>
      <c r="O185" s="2">
        <v>-100</v>
      </c>
      <c r="P185" s="130" t="s">
        <v>248</v>
      </c>
      <c r="Q185" s="2">
        <v>182</v>
      </c>
      <c r="R185" s="3">
        <v>39728.396863425929</v>
      </c>
    </row>
    <row r="186" spans="1:18" s="2" customFormat="1" x14ac:dyDescent="0.2">
      <c r="A186" s="2" t="s">
        <v>249</v>
      </c>
      <c r="B186" s="2">
        <v>186</v>
      </c>
      <c r="C186" s="2">
        <v>164</v>
      </c>
      <c r="D186" s="2">
        <v>137</v>
      </c>
      <c r="E186" s="2">
        <v>167</v>
      </c>
      <c r="F186" s="2">
        <v>174</v>
      </c>
      <c r="G186" s="2">
        <v>272</v>
      </c>
      <c r="H186" s="2">
        <v>162</v>
      </c>
      <c r="I186" s="2">
        <v>173</v>
      </c>
      <c r="J186" s="2">
        <v>405</v>
      </c>
      <c r="K186" s="2">
        <v>418</v>
      </c>
      <c r="L186" s="2">
        <v>409</v>
      </c>
      <c r="M186" s="2">
        <v>-13045</v>
      </c>
      <c r="N186" s="2">
        <v>4353.5</v>
      </c>
      <c r="O186" s="2">
        <v>-100</v>
      </c>
      <c r="P186" s="130" t="s">
        <v>248</v>
      </c>
      <c r="Q186" s="2">
        <v>183</v>
      </c>
      <c r="R186" s="3">
        <v>39728.400034722225</v>
      </c>
    </row>
    <row r="187" spans="1:18" s="2" customFormat="1" x14ac:dyDescent="0.2">
      <c r="A187" s="2" t="s">
        <v>250</v>
      </c>
      <c r="B187" s="2">
        <v>186</v>
      </c>
      <c r="C187" s="2">
        <v>178</v>
      </c>
      <c r="D187" s="2">
        <v>151</v>
      </c>
      <c r="E187" s="2">
        <v>168</v>
      </c>
      <c r="F187" s="2" t="s">
        <v>411</v>
      </c>
      <c r="G187" s="2">
        <v>273</v>
      </c>
      <c r="H187" s="2">
        <v>166</v>
      </c>
      <c r="I187" s="2">
        <v>174</v>
      </c>
      <c r="J187" s="2">
        <v>397</v>
      </c>
      <c r="K187" s="2">
        <v>414</v>
      </c>
      <c r="L187" s="2">
        <v>427</v>
      </c>
      <c r="M187" s="2">
        <v>-13048</v>
      </c>
      <c r="N187" s="2">
        <v>4357</v>
      </c>
      <c r="O187" s="2">
        <v>-100</v>
      </c>
      <c r="P187" s="130" t="s">
        <v>248</v>
      </c>
      <c r="Q187" s="2">
        <v>184</v>
      </c>
      <c r="R187" s="3">
        <v>39728.403067129628</v>
      </c>
    </row>
    <row r="188" spans="1:18" s="2" customFormat="1" x14ac:dyDescent="0.2">
      <c r="A188" s="2" t="s">
        <v>251</v>
      </c>
      <c r="B188" s="2">
        <v>185</v>
      </c>
      <c r="C188" s="2">
        <v>197</v>
      </c>
      <c r="D188" s="2">
        <v>153</v>
      </c>
      <c r="E188" s="2">
        <v>176</v>
      </c>
      <c r="F188" s="2">
        <v>180</v>
      </c>
      <c r="G188" s="2">
        <v>253</v>
      </c>
      <c r="H188" s="2">
        <v>162</v>
      </c>
      <c r="I188" s="2">
        <v>168</v>
      </c>
      <c r="J188" s="2">
        <v>385</v>
      </c>
      <c r="K188" s="2">
        <v>470</v>
      </c>
      <c r="L188" s="2">
        <v>435</v>
      </c>
      <c r="M188" s="2">
        <v>-12545</v>
      </c>
      <c r="N188" s="2">
        <v>4553</v>
      </c>
      <c r="O188" s="2">
        <v>-100</v>
      </c>
      <c r="P188" s="130" t="s">
        <v>252</v>
      </c>
      <c r="Q188" s="2">
        <v>185</v>
      </c>
      <c r="R188" s="3">
        <v>39728.406122685185</v>
      </c>
    </row>
    <row r="189" spans="1:18" s="2" customFormat="1" x14ac:dyDescent="0.2">
      <c r="A189" s="2" t="s">
        <v>253</v>
      </c>
      <c r="B189" s="2">
        <v>200</v>
      </c>
      <c r="C189" s="2">
        <v>193</v>
      </c>
      <c r="D189" s="2">
        <v>151</v>
      </c>
      <c r="E189" s="2">
        <v>169</v>
      </c>
      <c r="F189" s="2">
        <v>198</v>
      </c>
      <c r="G189" s="2">
        <v>242</v>
      </c>
      <c r="H189" s="2">
        <v>160</v>
      </c>
      <c r="I189" s="2">
        <v>169</v>
      </c>
      <c r="J189" s="2">
        <v>418</v>
      </c>
      <c r="K189" s="2">
        <v>434</v>
      </c>
      <c r="L189" s="2">
        <v>442</v>
      </c>
      <c r="M189" s="2">
        <v>-12559.5</v>
      </c>
      <c r="N189" s="2">
        <v>4541.5</v>
      </c>
      <c r="O189" s="2">
        <v>-100</v>
      </c>
      <c r="P189" s="130" t="s">
        <v>252</v>
      </c>
      <c r="Q189" s="2">
        <v>186</v>
      </c>
      <c r="R189" s="3">
        <v>39728.409305555557</v>
      </c>
    </row>
    <row r="190" spans="1:18" s="2" customFormat="1" x14ac:dyDescent="0.2">
      <c r="A190" s="2" t="s">
        <v>254</v>
      </c>
      <c r="B190" s="2">
        <v>189</v>
      </c>
      <c r="C190" s="2">
        <v>192</v>
      </c>
      <c r="D190" s="2">
        <v>158</v>
      </c>
      <c r="E190" s="2">
        <v>166</v>
      </c>
      <c r="F190" s="2">
        <v>188</v>
      </c>
      <c r="G190" s="2">
        <v>254</v>
      </c>
      <c r="H190" s="2">
        <v>158</v>
      </c>
      <c r="I190" s="2">
        <v>167</v>
      </c>
      <c r="J190" s="2">
        <v>381</v>
      </c>
      <c r="K190" s="2">
        <v>453</v>
      </c>
      <c r="L190" s="2">
        <v>461</v>
      </c>
      <c r="M190" s="2">
        <v>-12574</v>
      </c>
      <c r="N190" s="2">
        <v>4530</v>
      </c>
      <c r="O190" s="2">
        <v>-100</v>
      </c>
      <c r="P190" s="130" t="s">
        <v>252</v>
      </c>
      <c r="Q190" s="2">
        <v>187</v>
      </c>
      <c r="R190" s="3">
        <v>39728.412314814814</v>
      </c>
    </row>
    <row r="191" spans="1:18" s="2" customFormat="1" x14ac:dyDescent="0.2">
      <c r="A191" s="2" t="s">
        <v>255</v>
      </c>
      <c r="B191" s="2">
        <v>195</v>
      </c>
      <c r="C191" s="2">
        <v>195</v>
      </c>
      <c r="D191" s="2">
        <v>149</v>
      </c>
      <c r="E191" s="2">
        <v>166</v>
      </c>
      <c r="F191" s="2">
        <v>184</v>
      </c>
      <c r="G191" s="2">
        <v>245</v>
      </c>
      <c r="H191" s="2">
        <v>165</v>
      </c>
      <c r="I191" s="2">
        <v>169</v>
      </c>
      <c r="J191" s="2">
        <v>402</v>
      </c>
      <c r="K191" s="2">
        <v>454</v>
      </c>
      <c r="L191" s="2">
        <v>419</v>
      </c>
      <c r="M191" s="2">
        <v>-12588.5</v>
      </c>
      <c r="N191" s="2">
        <v>4518.5</v>
      </c>
      <c r="O191" s="2">
        <v>-100</v>
      </c>
      <c r="P191" s="130" t="s">
        <v>252</v>
      </c>
      <c r="Q191" s="2">
        <v>188</v>
      </c>
      <c r="R191" s="3">
        <v>39728.415324074071</v>
      </c>
    </row>
    <row r="192" spans="1:18" s="2" customFormat="1" x14ac:dyDescent="0.2">
      <c r="A192" s="2" t="s">
        <v>256</v>
      </c>
      <c r="B192" s="2">
        <v>205</v>
      </c>
      <c r="C192" s="2">
        <v>201</v>
      </c>
      <c r="D192" s="2">
        <v>156</v>
      </c>
      <c r="E192" s="2">
        <v>167</v>
      </c>
      <c r="F192" s="2">
        <v>193</v>
      </c>
      <c r="G192" s="2">
        <v>245</v>
      </c>
      <c r="H192" s="2">
        <v>161</v>
      </c>
      <c r="I192" s="2">
        <v>169</v>
      </c>
      <c r="J192" s="2">
        <v>397</v>
      </c>
      <c r="K192" s="2">
        <v>424</v>
      </c>
      <c r="L192" s="2">
        <v>427</v>
      </c>
      <c r="M192" s="2">
        <v>-12603</v>
      </c>
      <c r="N192" s="2">
        <v>4507</v>
      </c>
      <c r="O192" s="2">
        <v>-100</v>
      </c>
      <c r="P192" s="130" t="s">
        <v>252</v>
      </c>
      <c r="Q192" s="2">
        <v>189</v>
      </c>
      <c r="R192" s="3">
        <v>39728.418344907404</v>
      </c>
    </row>
    <row r="193" spans="1:18" s="2" customFormat="1" x14ac:dyDescent="0.2">
      <c r="A193" s="2" t="s">
        <v>257</v>
      </c>
      <c r="B193" s="2">
        <v>195</v>
      </c>
      <c r="C193" s="2">
        <v>206</v>
      </c>
      <c r="D193" s="2">
        <v>148</v>
      </c>
      <c r="E193" s="2">
        <v>167</v>
      </c>
      <c r="F193" s="2">
        <v>184</v>
      </c>
      <c r="G193" s="2">
        <v>233</v>
      </c>
      <c r="H193" s="2">
        <v>163</v>
      </c>
      <c r="I193" s="2">
        <v>171</v>
      </c>
      <c r="J193" s="2">
        <v>402</v>
      </c>
      <c r="K193" s="2">
        <v>431</v>
      </c>
      <c r="L193" s="2">
        <v>424</v>
      </c>
      <c r="M193" s="2">
        <v>-7298</v>
      </c>
      <c r="N193" s="2">
        <v>-1619</v>
      </c>
      <c r="O193" s="2">
        <v>-77</v>
      </c>
      <c r="P193" s="130" t="s">
        <v>258</v>
      </c>
      <c r="Q193" s="2">
        <v>190</v>
      </c>
      <c r="R193" s="3">
        <v>39728.421400462961</v>
      </c>
    </row>
    <row r="194" spans="1:18" s="2" customFormat="1" x14ac:dyDescent="0.2">
      <c r="A194" s="2" t="s">
        <v>259</v>
      </c>
      <c r="B194" s="2">
        <v>194</v>
      </c>
      <c r="C194" s="2">
        <v>198</v>
      </c>
      <c r="D194" s="2">
        <v>144</v>
      </c>
      <c r="E194" s="2">
        <v>174</v>
      </c>
      <c r="F194" s="2">
        <v>182</v>
      </c>
      <c r="G194" s="2">
        <v>242</v>
      </c>
      <c r="H194" s="2">
        <v>155</v>
      </c>
      <c r="I194" s="2">
        <v>168</v>
      </c>
      <c r="J194" s="2">
        <v>401</v>
      </c>
      <c r="K194" s="2">
        <v>438</v>
      </c>
      <c r="L194" s="2">
        <v>422</v>
      </c>
      <c r="M194" s="2">
        <v>-7307.7</v>
      </c>
      <c r="N194" s="2">
        <v>-1619.7</v>
      </c>
      <c r="O194" s="2">
        <v>-77</v>
      </c>
      <c r="P194" s="130" t="s">
        <v>258</v>
      </c>
      <c r="Q194" s="2">
        <v>191</v>
      </c>
      <c r="R194" s="3">
        <v>39728.42459490741</v>
      </c>
    </row>
    <row r="195" spans="1:18" s="2" customFormat="1" x14ac:dyDescent="0.2">
      <c r="A195" s="2" t="s">
        <v>260</v>
      </c>
      <c r="B195" s="2">
        <v>193</v>
      </c>
      <c r="C195" s="2">
        <v>200</v>
      </c>
      <c r="D195" s="2">
        <v>149</v>
      </c>
      <c r="E195" s="2">
        <v>168</v>
      </c>
      <c r="F195" s="2">
        <v>181</v>
      </c>
      <c r="G195" s="2">
        <v>246</v>
      </c>
      <c r="H195" s="2">
        <v>162</v>
      </c>
      <c r="I195" s="2">
        <v>166</v>
      </c>
      <c r="J195" s="2">
        <v>403</v>
      </c>
      <c r="K195" s="2">
        <v>427</v>
      </c>
      <c r="L195" s="2">
        <v>422</v>
      </c>
      <c r="M195" s="2">
        <v>-7317.3</v>
      </c>
      <c r="N195" s="2">
        <v>-1620.3</v>
      </c>
      <c r="O195" s="2">
        <v>-77</v>
      </c>
      <c r="P195" s="130" t="s">
        <v>258</v>
      </c>
      <c r="Q195" s="2">
        <v>192</v>
      </c>
      <c r="R195" s="3">
        <v>39728.427615740744</v>
      </c>
    </row>
    <row r="196" spans="1:18" s="2" customFormat="1" x14ac:dyDescent="0.2">
      <c r="A196" s="2" t="s">
        <v>261</v>
      </c>
      <c r="B196" s="2">
        <v>191</v>
      </c>
      <c r="C196" s="2">
        <v>201</v>
      </c>
      <c r="D196" s="2">
        <v>152</v>
      </c>
      <c r="E196" s="2">
        <v>169</v>
      </c>
      <c r="F196" s="2">
        <v>186</v>
      </c>
      <c r="G196" s="2">
        <v>251</v>
      </c>
      <c r="H196" s="2">
        <v>161</v>
      </c>
      <c r="I196" s="2">
        <v>168</v>
      </c>
      <c r="J196" s="2">
        <v>385</v>
      </c>
      <c r="K196" s="2">
        <v>436</v>
      </c>
      <c r="L196" s="2">
        <v>448</v>
      </c>
      <c r="M196" s="2">
        <v>-7327</v>
      </c>
      <c r="N196" s="2">
        <v>-1621</v>
      </c>
      <c r="O196" s="2">
        <v>-77</v>
      </c>
      <c r="P196" s="130" t="s">
        <v>258</v>
      </c>
      <c r="Q196" s="2">
        <v>193</v>
      </c>
      <c r="R196" s="3">
        <v>39728.430636574078</v>
      </c>
    </row>
    <row r="197" spans="1:18" s="2" customFormat="1" x14ac:dyDescent="0.2">
      <c r="A197" s="2" t="s">
        <v>262</v>
      </c>
      <c r="B197" s="2">
        <v>193</v>
      </c>
      <c r="C197" s="2">
        <v>188</v>
      </c>
      <c r="D197" s="2">
        <v>156</v>
      </c>
      <c r="E197" s="2">
        <v>166</v>
      </c>
      <c r="F197" s="2">
        <v>185</v>
      </c>
      <c r="G197" s="2">
        <v>245</v>
      </c>
      <c r="H197" s="2">
        <v>159</v>
      </c>
      <c r="I197" s="2">
        <v>165</v>
      </c>
      <c r="J197" s="2">
        <v>402</v>
      </c>
      <c r="K197" s="2">
        <v>419</v>
      </c>
      <c r="L197" s="2">
        <v>422</v>
      </c>
      <c r="M197" s="2">
        <v>-7309</v>
      </c>
      <c r="N197" s="2">
        <v>-1563</v>
      </c>
      <c r="O197" s="2">
        <v>-77</v>
      </c>
      <c r="P197" s="130" t="s">
        <v>263</v>
      </c>
      <c r="Q197" s="2">
        <v>194</v>
      </c>
      <c r="R197" s="3">
        <v>39728.433657407404</v>
      </c>
    </row>
    <row r="198" spans="1:18" s="2" customFormat="1" x14ac:dyDescent="0.2">
      <c r="A198" s="2" t="s">
        <v>264</v>
      </c>
      <c r="B198" s="2">
        <v>182</v>
      </c>
      <c r="C198" s="2">
        <v>193</v>
      </c>
      <c r="D198" s="2">
        <v>153</v>
      </c>
      <c r="E198" s="2">
        <v>166</v>
      </c>
      <c r="F198" s="2">
        <v>186</v>
      </c>
      <c r="G198" s="2">
        <v>233</v>
      </c>
      <c r="H198" s="2">
        <v>159</v>
      </c>
      <c r="I198" s="2">
        <v>169</v>
      </c>
      <c r="J198" s="2">
        <v>404</v>
      </c>
      <c r="K198" s="2">
        <v>434</v>
      </c>
      <c r="L198" s="2">
        <v>427</v>
      </c>
      <c r="M198" s="2">
        <v>-7321.7</v>
      </c>
      <c r="N198" s="2">
        <v>-1566.3</v>
      </c>
      <c r="O198" s="2">
        <v>-77</v>
      </c>
      <c r="P198" s="130" t="s">
        <v>263</v>
      </c>
      <c r="Q198" s="2">
        <v>195</v>
      </c>
      <c r="R198" s="3">
        <v>39728.436886574076</v>
      </c>
    </row>
    <row r="199" spans="1:18" s="2" customFormat="1" x14ac:dyDescent="0.2">
      <c r="A199" s="2" t="s">
        <v>265</v>
      </c>
      <c r="B199" s="2">
        <v>202</v>
      </c>
      <c r="C199" s="2">
        <v>201</v>
      </c>
      <c r="D199" s="2">
        <v>150</v>
      </c>
      <c r="E199" s="2">
        <v>176</v>
      </c>
      <c r="F199" s="2">
        <v>189</v>
      </c>
      <c r="G199" s="2">
        <v>244</v>
      </c>
      <c r="H199" s="2">
        <v>161</v>
      </c>
      <c r="I199" s="2">
        <v>166</v>
      </c>
      <c r="J199" s="2">
        <v>413</v>
      </c>
      <c r="K199" s="2">
        <v>421</v>
      </c>
      <c r="L199" s="2">
        <v>429</v>
      </c>
      <c r="M199" s="2">
        <v>-7334.3</v>
      </c>
      <c r="N199" s="2">
        <v>-1569.7</v>
      </c>
      <c r="O199" s="2">
        <v>-77</v>
      </c>
      <c r="P199" s="130" t="s">
        <v>263</v>
      </c>
      <c r="Q199" s="2">
        <v>196</v>
      </c>
      <c r="R199" s="3">
        <v>39728.439872685187</v>
      </c>
    </row>
    <row r="200" spans="1:18" s="2" customFormat="1" x14ac:dyDescent="0.2">
      <c r="A200" s="2" t="s">
        <v>266</v>
      </c>
      <c r="B200" s="2">
        <v>194</v>
      </c>
      <c r="C200" s="2">
        <v>199</v>
      </c>
      <c r="D200" s="2">
        <v>144</v>
      </c>
      <c r="E200" s="2">
        <v>164</v>
      </c>
      <c r="F200" s="2">
        <v>174</v>
      </c>
      <c r="G200" s="2">
        <v>222</v>
      </c>
      <c r="H200" s="2">
        <v>163</v>
      </c>
      <c r="I200" s="2">
        <v>169</v>
      </c>
      <c r="J200" s="2">
        <v>398</v>
      </c>
      <c r="K200" s="2">
        <v>436</v>
      </c>
      <c r="L200" s="2">
        <v>424</v>
      </c>
      <c r="M200" s="2">
        <v>-7347</v>
      </c>
      <c r="N200" s="2">
        <v>-1573</v>
      </c>
      <c r="O200" s="2">
        <v>-77</v>
      </c>
      <c r="P200" s="130" t="s">
        <v>263</v>
      </c>
      <c r="Q200" s="2">
        <v>197</v>
      </c>
      <c r="R200" s="3">
        <v>39728.442881944444</v>
      </c>
    </row>
    <row r="201" spans="1:18" s="2" customFormat="1" x14ac:dyDescent="0.2">
      <c r="A201" s="2" t="s">
        <v>267</v>
      </c>
      <c r="B201" s="2">
        <v>190</v>
      </c>
      <c r="C201" s="2">
        <v>161</v>
      </c>
      <c r="D201" s="2">
        <v>142</v>
      </c>
      <c r="E201" s="2">
        <v>166</v>
      </c>
      <c r="F201" s="2">
        <v>183</v>
      </c>
      <c r="G201" s="2">
        <v>295</v>
      </c>
      <c r="H201" s="2">
        <v>169</v>
      </c>
      <c r="I201" s="2">
        <v>176</v>
      </c>
      <c r="J201" s="2">
        <v>408</v>
      </c>
      <c r="K201" s="2">
        <v>426</v>
      </c>
      <c r="L201" s="2">
        <v>431</v>
      </c>
      <c r="M201" s="2">
        <v>-7595</v>
      </c>
      <c r="N201" s="2">
        <v>-1685</v>
      </c>
      <c r="O201" s="2">
        <v>-77</v>
      </c>
      <c r="P201" s="130" t="s">
        <v>268</v>
      </c>
      <c r="Q201" s="2">
        <v>198</v>
      </c>
      <c r="R201" s="3">
        <v>39728.445937500001</v>
      </c>
    </row>
    <row r="202" spans="1:18" s="2" customFormat="1" x14ac:dyDescent="0.2">
      <c r="A202" s="2" t="s">
        <v>269</v>
      </c>
      <c r="B202" s="2">
        <v>191</v>
      </c>
      <c r="C202" s="2">
        <v>157</v>
      </c>
      <c r="D202" s="2">
        <v>141</v>
      </c>
      <c r="E202" s="2">
        <v>164</v>
      </c>
      <c r="F202" s="2">
        <v>181</v>
      </c>
      <c r="G202" s="2">
        <v>277</v>
      </c>
      <c r="H202" s="2">
        <v>163</v>
      </c>
      <c r="I202" s="2">
        <v>177</v>
      </c>
      <c r="J202" s="2">
        <v>373</v>
      </c>
      <c r="K202" s="2">
        <v>410</v>
      </c>
      <c r="L202" s="2">
        <v>439</v>
      </c>
      <c r="M202" s="2">
        <v>-7604.6</v>
      </c>
      <c r="N202" s="2">
        <v>-1684.6</v>
      </c>
      <c r="O202" s="2">
        <v>-77</v>
      </c>
      <c r="P202" s="130" t="s">
        <v>268</v>
      </c>
      <c r="Q202" s="2">
        <v>199</v>
      </c>
      <c r="R202" s="3">
        <v>39728.449131944442</v>
      </c>
    </row>
    <row r="203" spans="1:18" s="2" customFormat="1" x14ac:dyDescent="0.2">
      <c r="A203" s="2" t="s">
        <v>270</v>
      </c>
      <c r="B203" s="2">
        <v>188</v>
      </c>
      <c r="C203" s="2">
        <v>159</v>
      </c>
      <c r="D203" s="2">
        <v>146</v>
      </c>
      <c r="E203" s="2">
        <v>168</v>
      </c>
      <c r="F203" s="2">
        <v>188</v>
      </c>
      <c r="G203" s="2">
        <v>279</v>
      </c>
      <c r="H203" s="2">
        <v>161</v>
      </c>
      <c r="I203" s="2">
        <v>179</v>
      </c>
      <c r="J203" s="2">
        <v>420</v>
      </c>
      <c r="K203" s="2">
        <v>442</v>
      </c>
      <c r="L203" s="2">
        <v>439</v>
      </c>
      <c r="M203" s="2">
        <v>-7614.2</v>
      </c>
      <c r="N203" s="2">
        <v>-1684.2</v>
      </c>
      <c r="O203" s="2">
        <v>-77</v>
      </c>
      <c r="P203" s="130" t="s">
        <v>268</v>
      </c>
      <c r="Q203" s="2">
        <v>200</v>
      </c>
      <c r="R203" s="3">
        <v>39728.452175925922</v>
      </c>
    </row>
    <row r="204" spans="1:18" s="2" customFormat="1" x14ac:dyDescent="0.2">
      <c r="A204" s="2" t="s">
        <v>271</v>
      </c>
      <c r="B204" s="2">
        <v>192</v>
      </c>
      <c r="C204" s="2">
        <v>150</v>
      </c>
      <c r="D204" s="2">
        <v>145</v>
      </c>
      <c r="E204" s="2">
        <v>165</v>
      </c>
      <c r="F204" s="2">
        <v>186</v>
      </c>
      <c r="G204" s="2">
        <v>281</v>
      </c>
      <c r="H204" s="2">
        <v>165</v>
      </c>
      <c r="I204" s="2">
        <v>176</v>
      </c>
      <c r="J204" s="2">
        <v>387</v>
      </c>
      <c r="K204" s="2">
        <v>420</v>
      </c>
      <c r="L204" s="2">
        <v>435</v>
      </c>
      <c r="M204" s="2">
        <v>-7623.8</v>
      </c>
      <c r="N204" s="2">
        <v>-1683.8</v>
      </c>
      <c r="O204" s="2">
        <v>-77</v>
      </c>
      <c r="P204" s="130" t="s">
        <v>268</v>
      </c>
      <c r="Q204" s="2">
        <v>201</v>
      </c>
      <c r="R204" s="3">
        <v>39728.45516203704</v>
      </c>
    </row>
    <row r="205" spans="1:18" s="2" customFormat="1" x14ac:dyDescent="0.2">
      <c r="A205" s="2" t="s">
        <v>272</v>
      </c>
      <c r="B205" s="2">
        <v>194</v>
      </c>
      <c r="C205" s="2">
        <v>160</v>
      </c>
      <c r="D205" s="2">
        <v>141</v>
      </c>
      <c r="E205" s="2">
        <v>165</v>
      </c>
      <c r="F205" s="2">
        <v>183</v>
      </c>
      <c r="G205" s="2">
        <v>273</v>
      </c>
      <c r="H205" s="2">
        <v>169</v>
      </c>
      <c r="I205" s="2">
        <v>179</v>
      </c>
      <c r="J205" s="2">
        <v>408</v>
      </c>
      <c r="K205" s="2">
        <v>456</v>
      </c>
      <c r="L205" s="2">
        <v>436</v>
      </c>
      <c r="M205" s="2">
        <v>-7633.4</v>
      </c>
      <c r="N205" s="2">
        <v>-1683.4</v>
      </c>
      <c r="O205" s="2">
        <v>-77</v>
      </c>
      <c r="P205" s="130" t="s">
        <v>268</v>
      </c>
      <c r="Q205" s="2">
        <v>202</v>
      </c>
      <c r="R205" s="3">
        <v>39728.458171296297</v>
      </c>
    </row>
    <row r="206" spans="1:18" s="2" customFormat="1" x14ac:dyDescent="0.2">
      <c r="A206" s="2" t="s">
        <v>273</v>
      </c>
      <c r="B206" s="2">
        <v>193</v>
      </c>
      <c r="C206" s="2">
        <v>162</v>
      </c>
      <c r="D206" s="2">
        <v>134</v>
      </c>
      <c r="E206" s="2">
        <v>164</v>
      </c>
      <c r="F206" s="2">
        <v>178</v>
      </c>
      <c r="G206" s="2">
        <v>277</v>
      </c>
      <c r="H206" s="2">
        <v>164</v>
      </c>
      <c r="I206" s="2">
        <v>176</v>
      </c>
      <c r="J206" s="2">
        <v>412</v>
      </c>
      <c r="K206" s="2">
        <v>424</v>
      </c>
      <c r="L206" s="2">
        <v>433</v>
      </c>
      <c r="M206" s="2">
        <v>-7643</v>
      </c>
      <c r="N206" s="2">
        <v>-1683</v>
      </c>
      <c r="O206" s="2">
        <v>-77</v>
      </c>
      <c r="P206" s="130" t="s">
        <v>268</v>
      </c>
      <c r="Q206" s="2">
        <v>203</v>
      </c>
      <c r="R206" s="3">
        <v>39728.461168981485</v>
      </c>
    </row>
    <row r="207" spans="1:18" s="2" customFormat="1" x14ac:dyDescent="0.2">
      <c r="A207" s="2" t="s">
        <v>274</v>
      </c>
      <c r="B207" s="2">
        <v>175</v>
      </c>
      <c r="C207" s="2">
        <v>181</v>
      </c>
      <c r="D207" s="2">
        <v>143</v>
      </c>
      <c r="E207" s="2">
        <v>169</v>
      </c>
      <c r="F207" s="2">
        <v>174</v>
      </c>
      <c r="G207" s="2">
        <v>253</v>
      </c>
      <c r="H207" s="2">
        <v>157</v>
      </c>
      <c r="I207" s="2">
        <v>167</v>
      </c>
      <c r="J207" s="2">
        <v>404</v>
      </c>
      <c r="K207" s="2">
        <v>403</v>
      </c>
      <c r="L207" s="2">
        <v>413</v>
      </c>
      <c r="M207" s="2">
        <v>-17947</v>
      </c>
      <c r="N207" s="2">
        <v>26628</v>
      </c>
      <c r="O207" s="2">
        <v>-59</v>
      </c>
      <c r="P207" s="130" t="s">
        <v>275</v>
      </c>
      <c r="Q207" s="2">
        <v>204</v>
      </c>
      <c r="R207" s="3">
        <v>39728.464282407411</v>
      </c>
    </row>
    <row r="208" spans="1:18" s="2" customFormat="1" x14ac:dyDescent="0.2">
      <c r="A208" s="2" t="s">
        <v>276</v>
      </c>
      <c r="B208" s="2">
        <v>173</v>
      </c>
      <c r="C208" s="2">
        <v>178</v>
      </c>
      <c r="D208" s="2">
        <v>134</v>
      </c>
      <c r="E208" s="2">
        <v>175</v>
      </c>
      <c r="F208" s="2">
        <v>173</v>
      </c>
      <c r="G208" s="2">
        <v>227</v>
      </c>
      <c r="H208" s="2">
        <v>155</v>
      </c>
      <c r="I208" s="2">
        <v>166</v>
      </c>
      <c r="J208" s="2">
        <v>379</v>
      </c>
      <c r="K208" s="2">
        <v>424</v>
      </c>
      <c r="L208" s="2">
        <v>409</v>
      </c>
      <c r="M208" s="2">
        <v>-17940.2</v>
      </c>
      <c r="N208" s="2">
        <v>26628.799999999999</v>
      </c>
      <c r="O208" s="2">
        <v>-59</v>
      </c>
      <c r="P208" s="130" t="s">
        <v>275</v>
      </c>
      <c r="Q208" s="2">
        <v>205</v>
      </c>
      <c r="R208" s="3">
        <v>39728.467488425929</v>
      </c>
    </row>
    <row r="209" spans="1:18" s="2" customFormat="1" x14ac:dyDescent="0.2">
      <c r="A209" s="2" t="s">
        <v>277</v>
      </c>
      <c r="B209" s="2">
        <v>180</v>
      </c>
      <c r="C209" s="2">
        <v>177</v>
      </c>
      <c r="D209" s="2">
        <v>140</v>
      </c>
      <c r="E209" s="2">
        <v>166</v>
      </c>
      <c r="F209" s="2">
        <v>174</v>
      </c>
      <c r="G209" s="2">
        <v>243</v>
      </c>
      <c r="H209" s="2">
        <v>157</v>
      </c>
      <c r="I209" s="2">
        <v>167</v>
      </c>
      <c r="J209" s="2">
        <v>381</v>
      </c>
      <c r="K209" s="2">
        <v>418</v>
      </c>
      <c r="L209" s="2">
        <v>416</v>
      </c>
      <c r="M209" s="2">
        <v>-17933.400000000001</v>
      </c>
      <c r="N209" s="2">
        <v>26629.599999999999</v>
      </c>
      <c r="O209" s="2">
        <v>-59</v>
      </c>
      <c r="P209" s="130" t="s">
        <v>275</v>
      </c>
      <c r="Q209" s="2">
        <v>206</v>
      </c>
      <c r="R209" s="3">
        <v>39728.470497685186</v>
      </c>
    </row>
    <row r="210" spans="1:18" s="2" customFormat="1" x14ac:dyDescent="0.2">
      <c r="A210" s="2" t="s">
        <v>278</v>
      </c>
      <c r="B210" s="2">
        <v>172</v>
      </c>
      <c r="C210" s="2">
        <v>179</v>
      </c>
      <c r="D210" s="2">
        <v>136</v>
      </c>
      <c r="E210" s="2">
        <v>167</v>
      </c>
      <c r="F210" s="2">
        <v>184</v>
      </c>
      <c r="G210" s="2">
        <v>233</v>
      </c>
      <c r="H210" s="2">
        <v>157</v>
      </c>
      <c r="I210" s="2">
        <v>167</v>
      </c>
      <c r="J210" s="2">
        <v>379</v>
      </c>
      <c r="K210" s="2">
        <v>396</v>
      </c>
      <c r="L210" s="2">
        <v>410</v>
      </c>
      <c r="M210" s="2">
        <v>-17926.599999999999</v>
      </c>
      <c r="N210" s="2">
        <v>26630.400000000001</v>
      </c>
      <c r="O210" s="2">
        <v>-59</v>
      </c>
      <c r="P210" s="130" t="s">
        <v>275</v>
      </c>
      <c r="Q210" s="2">
        <v>207</v>
      </c>
      <c r="R210" s="3">
        <v>39728.473506944443</v>
      </c>
    </row>
    <row r="211" spans="1:18" s="2" customFormat="1" x14ac:dyDescent="0.2">
      <c r="A211" s="2" t="s">
        <v>279</v>
      </c>
      <c r="B211" s="2">
        <v>185</v>
      </c>
      <c r="C211" s="2">
        <v>181</v>
      </c>
      <c r="D211" s="2">
        <v>140</v>
      </c>
      <c r="E211" s="2">
        <v>174</v>
      </c>
      <c r="F211" s="2">
        <v>177</v>
      </c>
      <c r="G211" s="2">
        <v>250</v>
      </c>
      <c r="H211" s="2">
        <v>155</v>
      </c>
      <c r="I211" s="2">
        <v>167</v>
      </c>
      <c r="J211" s="2">
        <v>400</v>
      </c>
      <c r="K211" s="2">
        <v>391</v>
      </c>
      <c r="L211" s="2">
        <v>416</v>
      </c>
      <c r="M211" s="2">
        <v>-17919.8</v>
      </c>
      <c r="N211" s="2">
        <v>26631.200000000001</v>
      </c>
      <c r="O211" s="2">
        <v>-59</v>
      </c>
      <c r="P211" s="130" t="s">
        <v>275</v>
      </c>
      <c r="Q211" s="2">
        <v>208</v>
      </c>
      <c r="R211" s="3">
        <v>39728.476493055554</v>
      </c>
    </row>
    <row r="212" spans="1:18" s="2" customFormat="1" x14ac:dyDescent="0.2">
      <c r="A212" s="2" t="s">
        <v>280</v>
      </c>
      <c r="B212" s="2">
        <v>160</v>
      </c>
      <c r="C212" s="2">
        <v>162</v>
      </c>
      <c r="D212" s="2">
        <v>148</v>
      </c>
      <c r="E212" s="2">
        <v>164</v>
      </c>
      <c r="F212" s="2">
        <v>170</v>
      </c>
      <c r="G212" s="2">
        <v>253</v>
      </c>
      <c r="H212" s="2">
        <v>155</v>
      </c>
      <c r="I212" s="2">
        <v>164</v>
      </c>
      <c r="J212" s="2">
        <v>391</v>
      </c>
      <c r="K212" s="2">
        <v>409</v>
      </c>
      <c r="L212" s="2">
        <v>411</v>
      </c>
      <c r="M212" s="2">
        <v>-17913</v>
      </c>
      <c r="N212" s="2">
        <v>26632</v>
      </c>
      <c r="O212" s="2">
        <v>-59</v>
      </c>
      <c r="P212" s="130" t="s">
        <v>275</v>
      </c>
      <c r="Q212" s="2">
        <v>209</v>
      </c>
      <c r="R212" s="3">
        <v>39728.479502314818</v>
      </c>
    </row>
    <row r="213" spans="1:18" s="2" customFormat="1" x14ac:dyDescent="0.2">
      <c r="A213" s="2" t="s">
        <v>281</v>
      </c>
      <c r="B213" s="2">
        <v>202</v>
      </c>
      <c r="C213" s="2">
        <v>196</v>
      </c>
      <c r="D213" s="2">
        <v>156</v>
      </c>
      <c r="E213" s="2">
        <v>168</v>
      </c>
      <c r="F213" s="2">
        <v>185</v>
      </c>
      <c r="G213" s="2">
        <v>241</v>
      </c>
      <c r="H213" s="2">
        <v>161</v>
      </c>
      <c r="I213" s="2">
        <v>166</v>
      </c>
      <c r="J213" s="2">
        <v>390</v>
      </c>
      <c r="K213" s="2">
        <v>448</v>
      </c>
      <c r="L213" s="2">
        <v>432</v>
      </c>
      <c r="M213" s="2">
        <v>-17899</v>
      </c>
      <c r="N213" s="2">
        <v>26632</v>
      </c>
      <c r="O213" s="2">
        <v>-59</v>
      </c>
      <c r="P213" s="130" t="s">
        <v>282</v>
      </c>
      <c r="Q213" s="2">
        <v>210</v>
      </c>
      <c r="R213" s="3">
        <v>39728.482557870368</v>
      </c>
    </row>
    <row r="214" spans="1:18" s="2" customFormat="1" x14ac:dyDescent="0.2">
      <c r="A214" s="2" t="s">
        <v>283</v>
      </c>
      <c r="B214" s="2">
        <v>202</v>
      </c>
      <c r="C214" s="2">
        <v>194</v>
      </c>
      <c r="D214" s="2">
        <v>150</v>
      </c>
      <c r="E214" s="2">
        <v>174</v>
      </c>
      <c r="F214" s="2">
        <v>188</v>
      </c>
      <c r="G214" s="2">
        <v>240</v>
      </c>
      <c r="H214" s="2">
        <v>161</v>
      </c>
      <c r="I214" s="2">
        <v>165</v>
      </c>
      <c r="J214" s="2">
        <v>381</v>
      </c>
      <c r="K214" s="2">
        <v>456</v>
      </c>
      <c r="L214" s="2">
        <v>445</v>
      </c>
      <c r="M214" s="2">
        <v>-17886.3</v>
      </c>
      <c r="N214" s="2">
        <v>26631.8</v>
      </c>
      <c r="O214" s="2">
        <v>-59</v>
      </c>
      <c r="P214" s="130" t="s">
        <v>282</v>
      </c>
      <c r="Q214" s="2">
        <v>211</v>
      </c>
      <c r="R214" s="3">
        <v>39728.485775462963</v>
      </c>
    </row>
    <row r="215" spans="1:18" s="2" customFormat="1" x14ac:dyDescent="0.2">
      <c r="A215" s="2" t="s">
        <v>284</v>
      </c>
      <c r="B215" s="2">
        <v>196</v>
      </c>
      <c r="C215" s="2">
        <v>199</v>
      </c>
      <c r="D215" s="2">
        <v>150</v>
      </c>
      <c r="E215" s="2">
        <v>170</v>
      </c>
      <c r="F215" s="2">
        <v>182</v>
      </c>
      <c r="G215" s="2">
        <v>245</v>
      </c>
      <c r="H215" s="2">
        <v>158</v>
      </c>
      <c r="I215" s="2">
        <v>166</v>
      </c>
      <c r="J215" s="2">
        <v>402</v>
      </c>
      <c r="K215" s="2">
        <v>442</v>
      </c>
      <c r="L215" s="2">
        <v>435</v>
      </c>
      <c r="M215" s="2">
        <v>-17873.5</v>
      </c>
      <c r="N215" s="2">
        <v>26631.5</v>
      </c>
      <c r="O215" s="2">
        <v>-59</v>
      </c>
      <c r="P215" s="130" t="s">
        <v>282</v>
      </c>
      <c r="Q215" s="2">
        <v>212</v>
      </c>
      <c r="R215" s="3">
        <v>39728.48878472222</v>
      </c>
    </row>
    <row r="216" spans="1:18" s="2" customFormat="1" x14ac:dyDescent="0.2">
      <c r="A216" s="2" t="s">
        <v>285</v>
      </c>
      <c r="B216" s="2">
        <v>189</v>
      </c>
      <c r="C216" s="2">
        <v>199</v>
      </c>
      <c r="D216" s="2">
        <v>148</v>
      </c>
      <c r="E216" s="2">
        <v>171</v>
      </c>
      <c r="F216" s="2">
        <v>180</v>
      </c>
      <c r="G216" s="2">
        <v>244</v>
      </c>
      <c r="H216" s="2">
        <v>163</v>
      </c>
      <c r="I216" s="2">
        <v>164</v>
      </c>
      <c r="J216" s="2">
        <v>389</v>
      </c>
      <c r="K216" s="2">
        <v>423</v>
      </c>
      <c r="L216" s="2">
        <v>429</v>
      </c>
      <c r="M216" s="2">
        <v>-17860.8</v>
      </c>
      <c r="N216" s="2">
        <v>26631.3</v>
      </c>
      <c r="O216" s="2">
        <v>-59</v>
      </c>
      <c r="P216" s="130" t="s">
        <v>282</v>
      </c>
      <c r="Q216" s="2">
        <v>213</v>
      </c>
      <c r="R216" s="3">
        <v>39728.491782407407</v>
      </c>
    </row>
    <row r="217" spans="1:18" s="2" customFormat="1" x14ac:dyDescent="0.2">
      <c r="A217" s="2" t="s">
        <v>286</v>
      </c>
      <c r="B217" s="2">
        <v>198</v>
      </c>
      <c r="C217" s="2">
        <v>197</v>
      </c>
      <c r="D217" s="2">
        <v>145</v>
      </c>
      <c r="E217" s="2">
        <v>166</v>
      </c>
      <c r="F217" s="2">
        <v>178</v>
      </c>
      <c r="G217" s="2">
        <v>247</v>
      </c>
      <c r="H217" s="2">
        <v>158</v>
      </c>
      <c r="I217" s="2">
        <v>166</v>
      </c>
      <c r="J217" s="2">
        <v>399</v>
      </c>
      <c r="K217" s="2">
        <v>440</v>
      </c>
      <c r="L217" s="2">
        <v>431</v>
      </c>
      <c r="M217" s="2">
        <v>-17848</v>
      </c>
      <c r="N217" s="2">
        <v>26631</v>
      </c>
      <c r="O217" s="2">
        <v>-59</v>
      </c>
      <c r="P217" s="130" t="s">
        <v>282</v>
      </c>
      <c r="Q217" s="2">
        <v>214</v>
      </c>
      <c r="R217" s="3">
        <v>39728.494768518518</v>
      </c>
    </row>
    <row r="218" spans="1:18" s="2" customFormat="1" x14ac:dyDescent="0.2">
      <c r="A218" s="2" t="s">
        <v>287</v>
      </c>
      <c r="B218" s="2">
        <v>223</v>
      </c>
      <c r="C218" s="2">
        <v>142</v>
      </c>
      <c r="D218" s="2">
        <v>149</v>
      </c>
      <c r="E218" s="2">
        <v>167</v>
      </c>
      <c r="F218" s="2">
        <v>177</v>
      </c>
      <c r="G218" s="2">
        <v>243</v>
      </c>
      <c r="H218" s="2">
        <v>154</v>
      </c>
      <c r="I218" s="2">
        <v>167</v>
      </c>
      <c r="J218" s="2">
        <v>365</v>
      </c>
      <c r="K218" s="2">
        <v>398</v>
      </c>
      <c r="L218" s="2">
        <v>402</v>
      </c>
      <c r="M218" s="2">
        <v>-18353</v>
      </c>
      <c r="N218" s="2">
        <v>26867</v>
      </c>
      <c r="O218" s="2">
        <v>-58</v>
      </c>
      <c r="P218" s="130" t="s">
        <v>288</v>
      </c>
      <c r="Q218" s="2">
        <v>215</v>
      </c>
      <c r="R218" s="3">
        <v>39728.497835648152</v>
      </c>
    </row>
    <row r="219" spans="1:18" s="2" customFormat="1" x14ac:dyDescent="0.2">
      <c r="A219" s="2" t="s">
        <v>289</v>
      </c>
      <c r="B219" s="2">
        <v>232</v>
      </c>
      <c r="C219" s="2">
        <v>127</v>
      </c>
      <c r="D219" s="2">
        <v>143</v>
      </c>
      <c r="E219" s="2">
        <v>171</v>
      </c>
      <c r="F219" s="2">
        <v>173</v>
      </c>
      <c r="G219" s="2">
        <v>250</v>
      </c>
      <c r="H219" s="2">
        <v>158</v>
      </c>
      <c r="I219" s="2">
        <v>168</v>
      </c>
      <c r="J219" s="2">
        <v>409</v>
      </c>
      <c r="K219" s="2">
        <v>401</v>
      </c>
      <c r="L219" s="2">
        <v>407</v>
      </c>
      <c r="M219" s="2">
        <v>-18351.3</v>
      </c>
      <c r="N219" s="2">
        <v>26873</v>
      </c>
      <c r="O219" s="2">
        <v>-58</v>
      </c>
      <c r="P219" s="130" t="s">
        <v>288</v>
      </c>
      <c r="Q219" s="2">
        <v>216</v>
      </c>
      <c r="R219" s="3">
        <v>39728.501030092593</v>
      </c>
    </row>
    <row r="220" spans="1:18" s="2" customFormat="1" x14ac:dyDescent="0.2">
      <c r="A220" s="2" t="s">
        <v>290</v>
      </c>
      <c r="B220" s="2">
        <v>244</v>
      </c>
      <c r="C220" s="2">
        <v>116</v>
      </c>
      <c r="D220" s="2">
        <v>147</v>
      </c>
      <c r="E220" s="2">
        <v>166</v>
      </c>
      <c r="F220" s="2">
        <v>177</v>
      </c>
      <c r="G220" s="2">
        <v>245</v>
      </c>
      <c r="H220" s="2">
        <v>155</v>
      </c>
      <c r="I220" s="2">
        <v>166</v>
      </c>
      <c r="J220" s="2">
        <v>409</v>
      </c>
      <c r="K220" s="2">
        <v>389</v>
      </c>
      <c r="L220" s="2">
        <v>399</v>
      </c>
      <c r="M220" s="2">
        <v>-18349.7</v>
      </c>
      <c r="N220" s="2">
        <v>26879</v>
      </c>
      <c r="O220" s="2">
        <v>-58</v>
      </c>
      <c r="P220" s="130" t="s">
        <v>288</v>
      </c>
      <c r="Q220" s="2">
        <v>217</v>
      </c>
      <c r="R220" s="3">
        <v>39728.504050925927</v>
      </c>
    </row>
    <row r="221" spans="1:18" s="2" customFormat="1" x14ac:dyDescent="0.2">
      <c r="A221" s="2" t="s">
        <v>291</v>
      </c>
      <c r="B221" s="2">
        <v>225</v>
      </c>
      <c r="C221" s="2">
        <v>132</v>
      </c>
      <c r="D221" s="2">
        <v>147</v>
      </c>
      <c r="E221" s="2">
        <v>164</v>
      </c>
      <c r="F221" s="2">
        <v>175</v>
      </c>
      <c r="G221" s="2">
        <v>235</v>
      </c>
      <c r="H221" s="2">
        <v>158</v>
      </c>
      <c r="I221" s="2">
        <v>166</v>
      </c>
      <c r="J221" s="2">
        <v>363</v>
      </c>
      <c r="K221" s="2">
        <v>392</v>
      </c>
      <c r="L221" s="2">
        <v>408</v>
      </c>
      <c r="M221" s="2">
        <v>-18348</v>
      </c>
      <c r="N221" s="2">
        <v>26885</v>
      </c>
      <c r="O221" s="2">
        <v>-58</v>
      </c>
      <c r="P221" s="130" t="s">
        <v>288</v>
      </c>
      <c r="Q221" s="2">
        <v>218</v>
      </c>
      <c r="R221" s="3">
        <v>39728.507060185184</v>
      </c>
    </row>
    <row r="222" spans="1:18" s="2" customFormat="1" x14ac:dyDescent="0.2">
      <c r="A222" s="2" t="s">
        <v>292</v>
      </c>
      <c r="B222" s="2">
        <v>223</v>
      </c>
      <c r="C222" s="2">
        <v>203</v>
      </c>
      <c r="D222" s="2">
        <v>167</v>
      </c>
      <c r="E222" s="2">
        <v>173</v>
      </c>
      <c r="F222" s="2">
        <v>198</v>
      </c>
      <c r="G222" s="2">
        <v>267</v>
      </c>
      <c r="H222" s="2">
        <v>167</v>
      </c>
      <c r="I222" s="2">
        <v>171</v>
      </c>
      <c r="J222" s="2">
        <v>441</v>
      </c>
      <c r="K222" s="2">
        <v>472</v>
      </c>
      <c r="L222" s="2">
        <v>446</v>
      </c>
      <c r="M222" s="2">
        <v>-18335</v>
      </c>
      <c r="N222" s="2">
        <v>26850</v>
      </c>
      <c r="O222" s="2">
        <v>-58</v>
      </c>
      <c r="P222" s="130" t="s">
        <v>293</v>
      </c>
      <c r="Q222" s="2">
        <v>219</v>
      </c>
      <c r="R222" s="3">
        <v>39728.510115740741</v>
      </c>
    </row>
    <row r="223" spans="1:18" s="2" customFormat="1" x14ac:dyDescent="0.2">
      <c r="A223" s="2" t="s">
        <v>294</v>
      </c>
      <c r="B223" s="2">
        <v>198</v>
      </c>
      <c r="C223" s="2">
        <v>198</v>
      </c>
      <c r="D223" s="2">
        <v>154</v>
      </c>
      <c r="E223" s="2">
        <v>169</v>
      </c>
      <c r="F223" s="2">
        <v>191</v>
      </c>
      <c r="G223" s="2">
        <v>254</v>
      </c>
      <c r="H223" s="2">
        <v>163</v>
      </c>
      <c r="I223" s="2">
        <v>167</v>
      </c>
      <c r="J223" s="2">
        <v>407</v>
      </c>
      <c r="K223" s="2">
        <v>442</v>
      </c>
      <c r="L223" s="2">
        <v>435</v>
      </c>
      <c r="M223" s="2">
        <v>-18328</v>
      </c>
      <c r="N223" s="2">
        <v>26833</v>
      </c>
      <c r="O223" s="2">
        <v>-58</v>
      </c>
      <c r="P223" s="130" t="s">
        <v>293</v>
      </c>
      <c r="Q223" s="2">
        <v>220</v>
      </c>
      <c r="R223" s="3">
        <v>39728.513321759259</v>
      </c>
    </row>
    <row r="224" spans="1:18" s="2" customFormat="1" x14ac:dyDescent="0.2">
      <c r="A224" s="2" t="s">
        <v>295</v>
      </c>
      <c r="B224" s="2">
        <v>199</v>
      </c>
      <c r="C224" s="2">
        <v>197</v>
      </c>
      <c r="D224" s="2">
        <v>148</v>
      </c>
      <c r="E224" s="2">
        <v>171</v>
      </c>
      <c r="F224" s="2">
        <v>179</v>
      </c>
      <c r="G224" s="2">
        <v>231</v>
      </c>
      <c r="H224" s="2">
        <v>164</v>
      </c>
      <c r="I224" s="2">
        <v>167</v>
      </c>
      <c r="J224" s="2">
        <v>420</v>
      </c>
      <c r="K224" s="2">
        <v>452</v>
      </c>
      <c r="L224" s="2">
        <v>435</v>
      </c>
      <c r="M224" s="2">
        <v>-18321</v>
      </c>
      <c r="N224" s="2">
        <v>26816</v>
      </c>
      <c r="O224" s="2">
        <v>-58</v>
      </c>
      <c r="P224" s="130" t="s">
        <v>293</v>
      </c>
      <c r="Q224" s="2">
        <v>221</v>
      </c>
      <c r="R224" s="3">
        <v>39728.516342592593</v>
      </c>
    </row>
    <row r="225" spans="1:18" s="2" customFormat="1" x14ac:dyDescent="0.2">
      <c r="A225" s="2" t="s">
        <v>296</v>
      </c>
      <c r="B225" s="2">
        <v>199</v>
      </c>
      <c r="C225" s="2">
        <v>197</v>
      </c>
      <c r="D225" s="2">
        <v>152</v>
      </c>
      <c r="E225" s="2">
        <v>168</v>
      </c>
      <c r="F225" s="2">
        <v>194</v>
      </c>
      <c r="G225" s="2">
        <v>255</v>
      </c>
      <c r="H225" s="2">
        <v>158</v>
      </c>
      <c r="I225" s="2">
        <v>167</v>
      </c>
      <c r="J225" s="2">
        <v>414</v>
      </c>
      <c r="K225" s="2">
        <v>428</v>
      </c>
      <c r="L225" s="2">
        <v>426</v>
      </c>
      <c r="M225" s="2">
        <v>-13072</v>
      </c>
      <c r="N225" s="2">
        <v>32883</v>
      </c>
      <c r="O225" s="2">
        <v>-71</v>
      </c>
      <c r="P225" s="130" t="s">
        <v>297</v>
      </c>
      <c r="Q225" s="2">
        <v>222</v>
      </c>
      <c r="R225" s="3">
        <v>39728.519409722219</v>
      </c>
    </row>
    <row r="226" spans="1:18" s="2" customFormat="1" x14ac:dyDescent="0.2">
      <c r="A226" s="2" t="s">
        <v>298</v>
      </c>
      <c r="B226" s="2">
        <v>205</v>
      </c>
      <c r="C226" s="2">
        <v>199</v>
      </c>
      <c r="D226" s="2">
        <v>155</v>
      </c>
      <c r="E226" s="2">
        <v>165</v>
      </c>
      <c r="F226" s="2">
        <v>187</v>
      </c>
      <c r="G226" s="2">
        <v>243</v>
      </c>
      <c r="H226" s="2">
        <v>164</v>
      </c>
      <c r="I226" s="2">
        <v>166</v>
      </c>
      <c r="J226" s="2">
        <v>391</v>
      </c>
      <c r="K226" s="2">
        <v>447</v>
      </c>
      <c r="L226" s="2">
        <v>438</v>
      </c>
      <c r="M226" s="2">
        <v>-13063.6</v>
      </c>
      <c r="N226" s="2">
        <v>32882.800000000003</v>
      </c>
      <c r="O226" s="2">
        <v>-71</v>
      </c>
      <c r="P226" s="130" t="s">
        <v>297</v>
      </c>
      <c r="Q226" s="2">
        <v>223</v>
      </c>
      <c r="R226" s="3">
        <v>39728.522592592592</v>
      </c>
    </row>
    <row r="227" spans="1:18" s="2" customFormat="1" x14ac:dyDescent="0.2">
      <c r="A227" s="2" t="s">
        <v>299</v>
      </c>
      <c r="B227" s="2">
        <v>193</v>
      </c>
      <c r="C227" s="2">
        <v>196</v>
      </c>
      <c r="D227" s="2">
        <v>159</v>
      </c>
      <c r="E227" s="2">
        <v>177</v>
      </c>
      <c r="F227" s="2">
        <v>184</v>
      </c>
      <c r="G227" s="2">
        <v>249</v>
      </c>
      <c r="H227" s="2">
        <v>163</v>
      </c>
      <c r="I227" s="2">
        <v>167</v>
      </c>
      <c r="J227" s="2">
        <v>410</v>
      </c>
      <c r="K227" s="2">
        <v>459</v>
      </c>
      <c r="L227" s="2">
        <v>423</v>
      </c>
      <c r="M227" s="2">
        <v>-13055.2</v>
      </c>
      <c r="N227" s="2">
        <v>32882.6</v>
      </c>
      <c r="O227" s="2">
        <v>-71</v>
      </c>
      <c r="P227" s="130" t="s">
        <v>297</v>
      </c>
      <c r="Q227" s="2">
        <v>224</v>
      </c>
      <c r="R227" s="3">
        <v>39728.525601851848</v>
      </c>
    </row>
    <row r="228" spans="1:18" s="2" customFormat="1" x14ac:dyDescent="0.2">
      <c r="A228" s="2" t="s">
        <v>300</v>
      </c>
      <c r="B228" s="2">
        <v>197</v>
      </c>
      <c r="C228" s="2">
        <v>198</v>
      </c>
      <c r="D228" s="2">
        <v>150</v>
      </c>
      <c r="E228" s="2">
        <v>173</v>
      </c>
      <c r="F228" s="2">
        <v>184</v>
      </c>
      <c r="G228" s="2">
        <v>248</v>
      </c>
      <c r="H228" s="2">
        <v>164</v>
      </c>
      <c r="I228" s="2">
        <v>168</v>
      </c>
      <c r="J228" s="2">
        <v>417</v>
      </c>
      <c r="K228" s="2">
        <v>454</v>
      </c>
      <c r="L228" s="2">
        <v>430</v>
      </c>
      <c r="M228" s="2">
        <v>-13046.8</v>
      </c>
      <c r="N228" s="2">
        <v>32882.400000000001</v>
      </c>
      <c r="O228" s="2">
        <v>-71</v>
      </c>
      <c r="P228" s="130" t="s">
        <v>297</v>
      </c>
      <c r="Q228" s="2">
        <v>225</v>
      </c>
      <c r="R228" s="3">
        <v>39728.528634259259</v>
      </c>
    </row>
    <row r="229" spans="1:18" s="2" customFormat="1" x14ac:dyDescent="0.2">
      <c r="A229" s="2" t="s">
        <v>301</v>
      </c>
      <c r="B229" s="2">
        <v>200</v>
      </c>
      <c r="C229" s="2">
        <v>204</v>
      </c>
      <c r="D229" s="2">
        <v>146</v>
      </c>
      <c r="E229" s="2">
        <v>174</v>
      </c>
      <c r="F229" s="2">
        <v>190</v>
      </c>
      <c r="G229" s="2">
        <v>258</v>
      </c>
      <c r="H229" s="2">
        <v>162</v>
      </c>
      <c r="I229" s="2">
        <v>169</v>
      </c>
      <c r="J229" s="2">
        <v>383</v>
      </c>
      <c r="K229" s="2">
        <v>444</v>
      </c>
      <c r="L229" s="2">
        <v>443</v>
      </c>
      <c r="M229" s="2">
        <v>-13038.4</v>
      </c>
      <c r="N229" s="2">
        <v>32882.199999999997</v>
      </c>
      <c r="O229" s="2">
        <v>-71</v>
      </c>
      <c r="P229" s="130" t="s">
        <v>297</v>
      </c>
      <c r="Q229" s="2">
        <v>226</v>
      </c>
      <c r="R229" s="3">
        <v>39728.531631944446</v>
      </c>
    </row>
    <row r="230" spans="1:18" s="2" customFormat="1" x14ac:dyDescent="0.2">
      <c r="A230" s="2" t="s">
        <v>302</v>
      </c>
      <c r="B230" s="2">
        <v>186</v>
      </c>
      <c r="C230" s="2">
        <v>193</v>
      </c>
      <c r="D230" s="2">
        <v>147</v>
      </c>
      <c r="E230" s="2">
        <v>169</v>
      </c>
      <c r="F230" s="2">
        <v>182</v>
      </c>
      <c r="G230" s="2">
        <v>242</v>
      </c>
      <c r="H230" s="2">
        <v>160</v>
      </c>
      <c r="I230" s="2">
        <v>167</v>
      </c>
      <c r="J230" s="2">
        <v>397</v>
      </c>
      <c r="K230" s="2">
        <v>452</v>
      </c>
      <c r="L230" s="2">
        <v>450</v>
      </c>
      <c r="M230" s="2">
        <v>-13030</v>
      </c>
      <c r="N230" s="2">
        <v>32882</v>
      </c>
      <c r="O230" s="2">
        <v>-71</v>
      </c>
      <c r="P230" s="130" t="s">
        <v>297</v>
      </c>
      <c r="Q230" s="2">
        <v>227</v>
      </c>
      <c r="R230" s="3">
        <v>39728.53465277778</v>
      </c>
    </row>
    <row r="231" spans="1:18" s="2" customFormat="1" x14ac:dyDescent="0.2">
      <c r="A231" s="2" t="s">
        <v>303</v>
      </c>
      <c r="B231" s="2">
        <v>183</v>
      </c>
      <c r="C231" s="2">
        <v>126</v>
      </c>
      <c r="D231" s="2">
        <v>146</v>
      </c>
      <c r="E231" s="2">
        <v>162</v>
      </c>
      <c r="F231" s="2">
        <v>171</v>
      </c>
      <c r="G231" s="2">
        <v>255</v>
      </c>
      <c r="H231" s="2">
        <v>161</v>
      </c>
      <c r="I231" s="2">
        <v>172</v>
      </c>
      <c r="J231" s="2">
        <v>393</v>
      </c>
      <c r="K231" s="2">
        <v>402</v>
      </c>
      <c r="L231" s="2">
        <v>408</v>
      </c>
      <c r="M231" s="2">
        <v>-13035</v>
      </c>
      <c r="N231" s="2">
        <v>32850</v>
      </c>
      <c r="O231" s="2">
        <v>-71</v>
      </c>
      <c r="P231" s="130" t="s">
        <v>304</v>
      </c>
      <c r="Q231" s="2">
        <v>228</v>
      </c>
      <c r="R231" s="3">
        <v>39728.537719907406</v>
      </c>
    </row>
    <row r="232" spans="1:18" s="2" customFormat="1" x14ac:dyDescent="0.2">
      <c r="A232" s="2" t="s">
        <v>305</v>
      </c>
      <c r="B232" s="2">
        <v>190</v>
      </c>
      <c r="C232" s="2">
        <v>124</v>
      </c>
      <c r="D232" s="2">
        <v>153</v>
      </c>
      <c r="E232" s="2">
        <v>171</v>
      </c>
      <c r="F232" s="2">
        <v>176</v>
      </c>
      <c r="G232" s="2">
        <v>264</v>
      </c>
      <c r="H232" s="2">
        <v>157</v>
      </c>
      <c r="I232" s="2">
        <v>168</v>
      </c>
      <c r="J232" s="2">
        <v>382</v>
      </c>
      <c r="K232" s="2">
        <v>403</v>
      </c>
      <c r="L232" s="2">
        <v>401</v>
      </c>
      <c r="M232" s="2">
        <v>-13038</v>
      </c>
      <c r="N232" s="2">
        <v>32850</v>
      </c>
      <c r="O232" s="2">
        <v>-71</v>
      </c>
      <c r="P232" s="130" t="s">
        <v>304</v>
      </c>
      <c r="Q232" s="2">
        <v>229</v>
      </c>
      <c r="R232" s="3">
        <v>39728.540902777779</v>
      </c>
    </row>
    <row r="233" spans="1:18" s="2" customFormat="1" x14ac:dyDescent="0.2">
      <c r="A233" s="2" t="s">
        <v>306</v>
      </c>
      <c r="B233" s="2">
        <v>180</v>
      </c>
      <c r="C233" s="2">
        <v>152</v>
      </c>
      <c r="D233" s="2">
        <v>137</v>
      </c>
      <c r="E233" s="2">
        <v>165</v>
      </c>
      <c r="F233" s="2">
        <v>182</v>
      </c>
      <c r="G233" s="2">
        <v>271</v>
      </c>
      <c r="H233" s="2">
        <v>162</v>
      </c>
      <c r="I233" s="2">
        <v>174</v>
      </c>
      <c r="J233" s="2">
        <v>404</v>
      </c>
      <c r="K233" s="2">
        <v>413</v>
      </c>
      <c r="L233" s="2">
        <v>410</v>
      </c>
      <c r="M233" s="2">
        <v>-13092</v>
      </c>
      <c r="N233" s="2">
        <v>32132</v>
      </c>
      <c r="O233" s="2">
        <v>-71</v>
      </c>
      <c r="P233" s="130" t="s">
        <v>307</v>
      </c>
      <c r="Q233" s="2">
        <v>230</v>
      </c>
      <c r="R233" s="3">
        <v>39728.543993055559</v>
      </c>
    </row>
    <row r="234" spans="1:18" s="2" customFormat="1" x14ac:dyDescent="0.2">
      <c r="A234" s="2" t="s">
        <v>308</v>
      </c>
      <c r="B234" s="2">
        <v>195</v>
      </c>
      <c r="C234" s="2">
        <v>160</v>
      </c>
      <c r="D234" s="2">
        <v>137</v>
      </c>
      <c r="E234" s="2">
        <v>164</v>
      </c>
      <c r="F234" s="2">
        <v>179</v>
      </c>
      <c r="G234" s="2">
        <v>282</v>
      </c>
      <c r="H234" s="2">
        <v>164</v>
      </c>
      <c r="I234" s="2">
        <v>179</v>
      </c>
      <c r="J234" s="2">
        <v>383</v>
      </c>
      <c r="K234" s="2">
        <v>418</v>
      </c>
      <c r="L234" s="2">
        <v>420</v>
      </c>
      <c r="M234" s="2">
        <v>-13098.3</v>
      </c>
      <c r="N234" s="2">
        <v>32133.3</v>
      </c>
      <c r="O234" s="2">
        <v>-71</v>
      </c>
      <c r="P234" s="130" t="s">
        <v>307</v>
      </c>
      <c r="Q234" s="2">
        <v>231</v>
      </c>
      <c r="R234" s="3">
        <v>39728.547199074077</v>
      </c>
    </row>
    <row r="235" spans="1:18" s="2" customFormat="1" x14ac:dyDescent="0.2">
      <c r="A235" s="2" t="s">
        <v>309</v>
      </c>
      <c r="B235" s="2">
        <v>180</v>
      </c>
      <c r="C235" s="2">
        <v>163</v>
      </c>
      <c r="D235" s="2">
        <v>146</v>
      </c>
      <c r="E235" s="2">
        <v>164</v>
      </c>
      <c r="F235" s="2">
        <v>179</v>
      </c>
      <c r="G235" s="2">
        <v>275</v>
      </c>
      <c r="H235" s="2">
        <v>169</v>
      </c>
      <c r="I235" s="2">
        <v>175</v>
      </c>
      <c r="J235" s="2">
        <v>400</v>
      </c>
      <c r="K235" s="2">
        <v>430</v>
      </c>
      <c r="L235" s="2">
        <v>429</v>
      </c>
      <c r="M235" s="2">
        <v>-13104.7</v>
      </c>
      <c r="N235" s="2">
        <v>32134.7</v>
      </c>
      <c r="O235" s="2">
        <v>-71</v>
      </c>
      <c r="P235" s="130" t="s">
        <v>307</v>
      </c>
      <c r="Q235" s="2">
        <v>232</v>
      </c>
      <c r="R235" s="3">
        <v>39728.550208333334</v>
      </c>
    </row>
    <row r="236" spans="1:18" s="2" customFormat="1" x14ac:dyDescent="0.2">
      <c r="A236" s="2" t="s">
        <v>310</v>
      </c>
      <c r="B236" s="2">
        <v>180</v>
      </c>
      <c r="C236" s="2">
        <v>163</v>
      </c>
      <c r="D236" s="2">
        <v>136</v>
      </c>
      <c r="E236" s="2">
        <v>168</v>
      </c>
      <c r="F236" s="2">
        <v>171</v>
      </c>
      <c r="G236" s="2">
        <v>274</v>
      </c>
      <c r="H236" s="2">
        <v>164</v>
      </c>
      <c r="I236" s="2">
        <v>177</v>
      </c>
      <c r="J236" s="2">
        <v>425</v>
      </c>
      <c r="K236" s="2">
        <v>440</v>
      </c>
      <c r="L236" s="2">
        <v>434</v>
      </c>
      <c r="M236" s="2">
        <v>-13111</v>
      </c>
      <c r="N236" s="2">
        <v>32136</v>
      </c>
      <c r="O236" s="2">
        <v>-71</v>
      </c>
      <c r="P236" s="130" t="s">
        <v>307</v>
      </c>
      <c r="Q236" s="2">
        <v>233</v>
      </c>
      <c r="R236" s="3">
        <v>39728.553194444445</v>
      </c>
    </row>
    <row r="237" spans="1:18" s="2" customFormat="1" x14ac:dyDescent="0.2">
      <c r="A237" s="2" t="s">
        <v>311</v>
      </c>
      <c r="B237" s="2">
        <v>193</v>
      </c>
      <c r="C237" s="2">
        <v>199</v>
      </c>
      <c r="D237" s="2">
        <v>153</v>
      </c>
      <c r="E237" s="2">
        <v>169</v>
      </c>
      <c r="F237" s="2">
        <v>195</v>
      </c>
      <c r="G237" s="2">
        <v>246</v>
      </c>
      <c r="H237" s="2">
        <v>160</v>
      </c>
      <c r="I237" s="2">
        <v>165</v>
      </c>
      <c r="J237" s="2">
        <v>400</v>
      </c>
      <c r="K237" s="2">
        <v>440</v>
      </c>
      <c r="L237" s="2">
        <v>443</v>
      </c>
      <c r="M237" s="2">
        <v>-13135</v>
      </c>
      <c r="N237" s="2">
        <v>32354</v>
      </c>
      <c r="O237" s="2">
        <v>-71</v>
      </c>
      <c r="P237" s="130" t="s">
        <v>312</v>
      </c>
      <c r="Q237" s="2">
        <v>234</v>
      </c>
      <c r="R237" s="3">
        <v>39728.556250000001</v>
      </c>
    </row>
    <row r="238" spans="1:18" s="2" customFormat="1" x14ac:dyDescent="0.2">
      <c r="A238" s="2" t="s">
        <v>313</v>
      </c>
      <c r="B238" s="2">
        <v>199</v>
      </c>
      <c r="C238" s="2">
        <v>207</v>
      </c>
      <c r="D238" s="2">
        <v>152</v>
      </c>
      <c r="E238" s="2">
        <v>165</v>
      </c>
      <c r="F238" s="2">
        <v>189</v>
      </c>
      <c r="G238" s="2">
        <v>245</v>
      </c>
      <c r="H238" s="2">
        <v>160</v>
      </c>
      <c r="I238" s="2">
        <v>168</v>
      </c>
      <c r="J238" s="2">
        <v>408</v>
      </c>
      <c r="K238" s="2">
        <v>441</v>
      </c>
      <c r="L238" s="2">
        <v>448</v>
      </c>
      <c r="M238" s="2">
        <v>-13128.7</v>
      </c>
      <c r="N238" s="2">
        <v>32360.3</v>
      </c>
      <c r="O238" s="2">
        <v>-71</v>
      </c>
      <c r="P238" s="130" t="s">
        <v>312</v>
      </c>
      <c r="Q238" s="2">
        <v>235</v>
      </c>
      <c r="R238" s="3">
        <v>39728.55945601852</v>
      </c>
    </row>
    <row r="239" spans="1:18" s="2" customFormat="1" x14ac:dyDescent="0.2">
      <c r="A239" s="2" t="s">
        <v>314</v>
      </c>
      <c r="B239" s="2">
        <v>204</v>
      </c>
      <c r="C239" s="2">
        <v>198</v>
      </c>
      <c r="D239" s="2">
        <v>146</v>
      </c>
      <c r="E239" s="2">
        <v>168</v>
      </c>
      <c r="F239" s="2">
        <v>181</v>
      </c>
      <c r="G239" s="2">
        <v>245</v>
      </c>
      <c r="H239" s="2">
        <v>164</v>
      </c>
      <c r="I239" s="2">
        <v>165</v>
      </c>
      <c r="J239" s="2">
        <v>418</v>
      </c>
      <c r="K239" s="2">
        <v>463</v>
      </c>
      <c r="L239" s="2">
        <v>433</v>
      </c>
      <c r="M239" s="2">
        <v>-13122.3</v>
      </c>
      <c r="N239" s="2">
        <v>32366.7</v>
      </c>
      <c r="O239" s="2">
        <v>-71</v>
      </c>
      <c r="P239" s="130" t="s">
        <v>312</v>
      </c>
      <c r="Q239" s="2">
        <v>236</v>
      </c>
      <c r="R239" s="3">
        <v>39728.562476851854</v>
      </c>
    </row>
    <row r="240" spans="1:18" s="2" customFormat="1" x14ac:dyDescent="0.2">
      <c r="A240" s="2" t="s">
        <v>315</v>
      </c>
      <c r="B240" s="2">
        <v>171</v>
      </c>
      <c r="C240" s="2">
        <v>169</v>
      </c>
      <c r="D240" s="2">
        <v>153</v>
      </c>
      <c r="E240" s="2">
        <v>168</v>
      </c>
      <c r="F240" s="2">
        <v>187</v>
      </c>
      <c r="G240" s="2">
        <v>240</v>
      </c>
      <c r="H240" s="2">
        <v>158</v>
      </c>
      <c r="I240" s="2">
        <v>167</v>
      </c>
      <c r="J240" s="2">
        <v>395</v>
      </c>
      <c r="K240" s="2">
        <v>424</v>
      </c>
      <c r="L240" s="2">
        <v>434</v>
      </c>
      <c r="M240" s="2">
        <v>-13116</v>
      </c>
      <c r="N240" s="2">
        <v>32373</v>
      </c>
      <c r="O240" s="2">
        <v>-71</v>
      </c>
      <c r="P240" s="130" t="s">
        <v>312</v>
      </c>
      <c r="Q240" s="2">
        <v>237</v>
      </c>
      <c r="R240" s="3">
        <v>39728.565462962964</v>
      </c>
    </row>
    <row r="241" spans="1:18" s="2" customFormat="1" x14ac:dyDescent="0.2">
      <c r="A241" s="2" t="s">
        <v>316</v>
      </c>
      <c r="B241" s="2">
        <v>194</v>
      </c>
      <c r="C241" s="2">
        <v>200</v>
      </c>
      <c r="D241" s="2">
        <v>148</v>
      </c>
      <c r="E241" s="2">
        <v>169</v>
      </c>
      <c r="F241" s="2">
        <v>179</v>
      </c>
      <c r="G241" s="2">
        <v>245</v>
      </c>
      <c r="H241" s="2">
        <v>159</v>
      </c>
      <c r="I241" s="2">
        <v>167</v>
      </c>
      <c r="J241" s="2">
        <v>403</v>
      </c>
      <c r="K241" s="2">
        <v>435</v>
      </c>
      <c r="L241" s="2">
        <v>420</v>
      </c>
      <c r="M241" s="2">
        <v>-13418</v>
      </c>
      <c r="N241" s="2">
        <v>32019</v>
      </c>
      <c r="O241" s="2">
        <v>-72</v>
      </c>
      <c r="P241" s="130" t="s">
        <v>317</v>
      </c>
      <c r="Q241" s="2">
        <v>238</v>
      </c>
      <c r="R241" s="3">
        <v>39728.568506944444</v>
      </c>
    </row>
    <row r="242" spans="1:18" s="2" customFormat="1" x14ac:dyDescent="0.2">
      <c r="A242" s="2" t="s">
        <v>318</v>
      </c>
      <c r="B242" s="2">
        <v>202</v>
      </c>
      <c r="C242" s="2">
        <v>200</v>
      </c>
      <c r="D242" s="2">
        <v>141</v>
      </c>
      <c r="E242" s="2">
        <v>168</v>
      </c>
      <c r="F242" s="2">
        <v>182</v>
      </c>
      <c r="G242" s="2">
        <v>246</v>
      </c>
      <c r="H242" s="2">
        <v>161</v>
      </c>
      <c r="I242" s="2">
        <v>166</v>
      </c>
      <c r="J242" s="2">
        <v>395</v>
      </c>
      <c r="K242" s="2">
        <v>444</v>
      </c>
      <c r="L242" s="2">
        <v>430</v>
      </c>
      <c r="M242" s="2">
        <v>-13407.5</v>
      </c>
      <c r="N242" s="2">
        <v>32012.5</v>
      </c>
      <c r="O242" s="2">
        <v>-72</v>
      </c>
      <c r="P242" s="130" t="s">
        <v>317</v>
      </c>
      <c r="Q242" s="2">
        <v>239</v>
      </c>
      <c r="R242" s="3">
        <v>39728.571770833332</v>
      </c>
    </row>
    <row r="243" spans="1:18" s="2" customFormat="1" x14ac:dyDescent="0.2">
      <c r="A243" s="2" t="s">
        <v>319</v>
      </c>
      <c r="B243" s="2">
        <v>203</v>
      </c>
      <c r="C243" s="2">
        <v>202</v>
      </c>
      <c r="D243" s="2">
        <v>150</v>
      </c>
      <c r="E243" s="2">
        <v>170</v>
      </c>
      <c r="F243" s="2">
        <v>177</v>
      </c>
      <c r="G243" s="2">
        <v>241</v>
      </c>
      <c r="H243" s="2">
        <v>165</v>
      </c>
      <c r="I243" s="2">
        <v>164</v>
      </c>
      <c r="J243" s="2">
        <v>402</v>
      </c>
      <c r="K243" s="2">
        <v>444</v>
      </c>
      <c r="L243" s="2">
        <v>431</v>
      </c>
      <c r="M243" s="2">
        <v>-13397</v>
      </c>
      <c r="N243" s="2">
        <v>32006</v>
      </c>
      <c r="O243" s="2">
        <v>-72</v>
      </c>
      <c r="P243" s="130" t="s">
        <v>317</v>
      </c>
      <c r="Q243" s="2">
        <v>240</v>
      </c>
      <c r="R243" s="3">
        <v>39728.574791666666</v>
      </c>
    </row>
    <row r="244" spans="1:18" s="2" customFormat="1" x14ac:dyDescent="0.2">
      <c r="A244" s="2" t="s">
        <v>320</v>
      </c>
      <c r="B244" s="2">
        <v>191</v>
      </c>
      <c r="C244" s="2">
        <v>184</v>
      </c>
      <c r="D244" s="2">
        <v>140</v>
      </c>
      <c r="E244" s="2">
        <v>170</v>
      </c>
      <c r="F244" s="2">
        <v>184</v>
      </c>
      <c r="G244" s="2">
        <v>251</v>
      </c>
      <c r="H244" s="2">
        <v>158</v>
      </c>
      <c r="I244" s="2">
        <v>166</v>
      </c>
      <c r="J244" s="2">
        <v>359</v>
      </c>
      <c r="K244" s="2">
        <v>456</v>
      </c>
      <c r="L244" s="2">
        <v>429</v>
      </c>
      <c r="M244" s="2">
        <v>-13682</v>
      </c>
      <c r="N244" s="2">
        <v>32845</v>
      </c>
      <c r="O244" s="2">
        <v>-70</v>
      </c>
      <c r="P244" s="130" t="s">
        <v>321</v>
      </c>
      <c r="Q244" s="2">
        <v>241</v>
      </c>
      <c r="R244" s="3">
        <v>39728.577847222223</v>
      </c>
    </row>
    <row r="245" spans="1:18" s="2" customFormat="1" x14ac:dyDescent="0.2">
      <c r="A245" s="2" t="s">
        <v>322</v>
      </c>
      <c r="B245" s="2">
        <v>184</v>
      </c>
      <c r="C245" s="2">
        <v>183</v>
      </c>
      <c r="D245" s="2">
        <v>145</v>
      </c>
      <c r="E245" s="2">
        <v>177</v>
      </c>
      <c r="F245" s="2">
        <v>174</v>
      </c>
      <c r="G245" s="2">
        <v>242</v>
      </c>
      <c r="H245" s="2">
        <v>161</v>
      </c>
      <c r="I245" s="2">
        <v>168</v>
      </c>
      <c r="J245" s="2">
        <v>361</v>
      </c>
      <c r="K245" s="2">
        <v>434</v>
      </c>
      <c r="L245" s="2">
        <v>424</v>
      </c>
      <c r="M245" s="2">
        <v>-13685</v>
      </c>
      <c r="N245" s="2">
        <v>32845</v>
      </c>
      <c r="O245" s="2">
        <v>-70</v>
      </c>
      <c r="P245" s="130" t="s">
        <v>321</v>
      </c>
      <c r="Q245" s="2">
        <v>242</v>
      </c>
      <c r="R245" s="3">
        <v>39728.581041666665</v>
      </c>
    </row>
    <row r="246" spans="1:18" s="2" customFormat="1" x14ac:dyDescent="0.2">
      <c r="A246" s="2" t="s">
        <v>323</v>
      </c>
      <c r="B246" s="2">
        <v>207</v>
      </c>
      <c r="C246" s="2">
        <v>183</v>
      </c>
      <c r="D246" s="2">
        <v>146</v>
      </c>
      <c r="E246" s="2">
        <v>171</v>
      </c>
      <c r="F246" s="2">
        <v>193</v>
      </c>
      <c r="G246" s="2">
        <v>242</v>
      </c>
      <c r="H246" s="2">
        <v>160</v>
      </c>
      <c r="I246" s="2">
        <v>168</v>
      </c>
      <c r="J246" s="2">
        <v>387</v>
      </c>
      <c r="K246" s="2">
        <v>442</v>
      </c>
      <c r="L246" s="2">
        <v>441</v>
      </c>
      <c r="M246" s="2">
        <v>-13688</v>
      </c>
      <c r="N246" s="2">
        <v>32845</v>
      </c>
      <c r="O246" s="2">
        <v>-70</v>
      </c>
      <c r="P246" s="130" t="s">
        <v>321</v>
      </c>
      <c r="Q246" s="2">
        <v>243</v>
      </c>
      <c r="R246" s="3">
        <v>39728.584050925929</v>
      </c>
    </row>
    <row r="247" spans="1:18" s="2" customFormat="1" x14ac:dyDescent="0.2">
      <c r="A247" s="2" t="s">
        <v>324</v>
      </c>
      <c r="B247" s="2">
        <v>181</v>
      </c>
      <c r="C247" s="2">
        <v>176</v>
      </c>
      <c r="D247" s="2">
        <v>139</v>
      </c>
      <c r="E247" s="2">
        <v>171</v>
      </c>
      <c r="F247" s="2">
        <v>177</v>
      </c>
      <c r="G247" s="2">
        <v>245</v>
      </c>
      <c r="H247" s="2">
        <v>157</v>
      </c>
      <c r="I247" s="2">
        <v>165</v>
      </c>
      <c r="J247" s="2">
        <v>419</v>
      </c>
      <c r="K247" s="2">
        <v>401</v>
      </c>
      <c r="L247" s="2">
        <v>417</v>
      </c>
      <c r="M247" s="2">
        <v>-13685</v>
      </c>
      <c r="N247" s="2">
        <v>32830</v>
      </c>
      <c r="O247" s="2">
        <v>-70</v>
      </c>
      <c r="P247" s="130" t="s">
        <v>325</v>
      </c>
      <c r="Q247" s="2">
        <v>244</v>
      </c>
      <c r="R247" s="3">
        <v>39728.587129629632</v>
      </c>
    </row>
    <row r="248" spans="1:18" s="2" customFormat="1" x14ac:dyDescent="0.2">
      <c r="A248" s="2" t="s">
        <v>326</v>
      </c>
      <c r="B248" s="2">
        <v>172</v>
      </c>
      <c r="C248" s="2">
        <v>180</v>
      </c>
      <c r="D248" s="2">
        <v>139</v>
      </c>
      <c r="E248" s="2">
        <v>173</v>
      </c>
      <c r="F248" s="2">
        <v>185</v>
      </c>
      <c r="G248" s="2">
        <v>249</v>
      </c>
      <c r="H248" s="2">
        <v>155</v>
      </c>
      <c r="I248" s="2">
        <v>165</v>
      </c>
      <c r="J248" s="2">
        <v>365</v>
      </c>
      <c r="K248" s="2">
        <v>428</v>
      </c>
      <c r="L248" s="2">
        <v>407</v>
      </c>
      <c r="M248" s="2">
        <v>-13687.5</v>
      </c>
      <c r="N248" s="2">
        <v>32828</v>
      </c>
      <c r="O248" s="2">
        <v>-70</v>
      </c>
      <c r="P248" s="130" t="s">
        <v>325</v>
      </c>
      <c r="Q248" s="2">
        <v>245</v>
      </c>
      <c r="R248" s="3">
        <v>39728.590324074074</v>
      </c>
    </row>
    <row r="249" spans="1:18" s="2" customFormat="1" x14ac:dyDescent="0.2">
      <c r="A249" s="2" t="s">
        <v>327</v>
      </c>
      <c r="B249" s="2">
        <v>180</v>
      </c>
      <c r="C249" s="2">
        <v>183</v>
      </c>
      <c r="D249" s="2">
        <v>132</v>
      </c>
      <c r="E249" s="2">
        <v>168</v>
      </c>
      <c r="F249" s="2">
        <v>173</v>
      </c>
      <c r="G249" s="2">
        <v>242</v>
      </c>
      <c r="H249" s="2">
        <v>156</v>
      </c>
      <c r="I249" s="2">
        <v>165</v>
      </c>
      <c r="J249" s="2">
        <v>396</v>
      </c>
      <c r="K249" s="2">
        <v>390</v>
      </c>
      <c r="L249" s="2">
        <v>414</v>
      </c>
      <c r="M249" s="2">
        <v>-13690</v>
      </c>
      <c r="N249" s="2">
        <v>32826</v>
      </c>
      <c r="O249" s="2">
        <v>-70</v>
      </c>
      <c r="P249" s="130" t="s">
        <v>325</v>
      </c>
      <c r="Q249" s="2">
        <v>246</v>
      </c>
      <c r="R249" s="3">
        <v>39728.593344907407</v>
      </c>
    </row>
    <row r="250" spans="1:18" s="2" customFormat="1" x14ac:dyDescent="0.2">
      <c r="A250" s="2" t="s">
        <v>328</v>
      </c>
      <c r="B250" s="2">
        <v>224</v>
      </c>
      <c r="C250" s="2">
        <v>119</v>
      </c>
      <c r="D250" s="2">
        <v>147</v>
      </c>
      <c r="E250" s="2">
        <v>171</v>
      </c>
      <c r="F250" s="2">
        <v>170</v>
      </c>
      <c r="G250" s="2">
        <v>239</v>
      </c>
      <c r="H250" s="2">
        <v>154</v>
      </c>
      <c r="I250" s="2">
        <v>167</v>
      </c>
      <c r="J250" s="2">
        <v>389</v>
      </c>
      <c r="K250" s="2">
        <v>396</v>
      </c>
      <c r="L250" s="2">
        <v>398</v>
      </c>
      <c r="M250" s="2">
        <v>-6607</v>
      </c>
      <c r="N250" s="2">
        <v>24847</v>
      </c>
      <c r="O250" s="2">
        <v>-70</v>
      </c>
      <c r="P250" s="130" t="s">
        <v>329</v>
      </c>
      <c r="Q250" s="2">
        <v>247</v>
      </c>
      <c r="R250" s="3">
        <v>39728.596388888887</v>
      </c>
    </row>
    <row r="251" spans="1:18" s="2" customFormat="1" x14ac:dyDescent="0.2">
      <c r="A251" s="2" t="s">
        <v>330</v>
      </c>
      <c r="B251" s="2">
        <v>229</v>
      </c>
      <c r="C251" s="2">
        <v>120</v>
      </c>
      <c r="D251" s="2">
        <v>147</v>
      </c>
      <c r="E251" s="2">
        <v>168</v>
      </c>
      <c r="F251" s="2">
        <v>177</v>
      </c>
      <c r="G251" s="2">
        <v>242</v>
      </c>
      <c r="H251" s="2">
        <v>151</v>
      </c>
      <c r="I251" s="2">
        <v>166</v>
      </c>
      <c r="J251" s="2">
        <v>399</v>
      </c>
      <c r="K251" s="2">
        <v>386</v>
      </c>
      <c r="L251" s="2">
        <v>395</v>
      </c>
      <c r="M251" s="2">
        <v>-6610.3</v>
      </c>
      <c r="N251" s="2">
        <v>24846.3</v>
      </c>
      <c r="O251" s="2">
        <v>-70</v>
      </c>
      <c r="P251" s="130" t="s">
        <v>329</v>
      </c>
      <c r="Q251" s="2">
        <v>248</v>
      </c>
      <c r="R251" s="3">
        <v>39728.599618055552</v>
      </c>
    </row>
    <row r="252" spans="1:18" s="2" customFormat="1" x14ac:dyDescent="0.2">
      <c r="A252" s="2" t="s">
        <v>331</v>
      </c>
      <c r="B252" s="2">
        <v>225</v>
      </c>
      <c r="C252" s="2">
        <v>118</v>
      </c>
      <c r="D252" s="2">
        <v>145</v>
      </c>
      <c r="E252" s="2">
        <v>165</v>
      </c>
      <c r="F252" s="2">
        <v>166</v>
      </c>
      <c r="G252" s="2">
        <v>255</v>
      </c>
      <c r="H252" s="2">
        <v>156</v>
      </c>
      <c r="I252" s="2">
        <v>163</v>
      </c>
      <c r="J252" s="2">
        <v>379</v>
      </c>
      <c r="K252" s="2">
        <v>366</v>
      </c>
      <c r="L252" s="2">
        <v>393</v>
      </c>
      <c r="M252" s="2">
        <v>-6613.7</v>
      </c>
      <c r="N252" s="2">
        <v>24845.7</v>
      </c>
      <c r="O252" s="2">
        <v>-70</v>
      </c>
      <c r="P252" s="130" t="s">
        <v>329</v>
      </c>
      <c r="Q252" s="2">
        <v>249</v>
      </c>
      <c r="R252" s="3">
        <v>39728.602627314816</v>
      </c>
    </row>
    <row r="253" spans="1:18" s="2" customFormat="1" x14ac:dyDescent="0.2">
      <c r="A253" s="2" t="s">
        <v>332</v>
      </c>
      <c r="B253" s="2">
        <v>222</v>
      </c>
      <c r="C253" s="2">
        <v>121</v>
      </c>
      <c r="D253" s="2">
        <v>136</v>
      </c>
      <c r="E253" s="2">
        <v>173</v>
      </c>
      <c r="F253" s="2">
        <v>173</v>
      </c>
      <c r="G253" s="2">
        <v>245</v>
      </c>
      <c r="H253" s="2">
        <v>155</v>
      </c>
      <c r="I253" s="2">
        <v>166</v>
      </c>
      <c r="J253" s="2">
        <v>343</v>
      </c>
      <c r="K253" s="2">
        <v>394</v>
      </c>
      <c r="L253" s="2">
        <v>398</v>
      </c>
      <c r="M253" s="2">
        <v>-6617</v>
      </c>
      <c r="N253" s="2">
        <v>24845</v>
      </c>
      <c r="O253" s="2">
        <v>-70</v>
      </c>
      <c r="P253" s="130" t="s">
        <v>329</v>
      </c>
      <c r="Q253" s="2">
        <v>250</v>
      </c>
      <c r="R253" s="3">
        <v>39728.605624999997</v>
      </c>
    </row>
    <row r="254" spans="1:18" s="2" customFormat="1" x14ac:dyDescent="0.2">
      <c r="A254" s="2" t="s">
        <v>333</v>
      </c>
      <c r="B254" s="2">
        <v>192</v>
      </c>
      <c r="C254" s="2">
        <v>192</v>
      </c>
      <c r="D254" s="2">
        <v>152</v>
      </c>
      <c r="E254" s="2">
        <v>169</v>
      </c>
      <c r="F254" s="2">
        <v>172</v>
      </c>
      <c r="G254" s="2">
        <v>244</v>
      </c>
      <c r="H254" s="2">
        <v>160</v>
      </c>
      <c r="I254" s="2">
        <v>169</v>
      </c>
      <c r="J254" s="2">
        <v>390</v>
      </c>
      <c r="K254" s="2">
        <v>414</v>
      </c>
      <c r="L254" s="2">
        <v>430</v>
      </c>
      <c r="M254" s="2">
        <v>-6619</v>
      </c>
      <c r="N254" s="2">
        <v>24853</v>
      </c>
      <c r="O254" s="2">
        <v>-70</v>
      </c>
      <c r="P254" s="130" t="s">
        <v>334</v>
      </c>
      <c r="Q254" s="2">
        <v>251</v>
      </c>
      <c r="R254" s="3">
        <v>39728.608668981484</v>
      </c>
    </row>
    <row r="255" spans="1:18" s="2" customFormat="1" x14ac:dyDescent="0.2">
      <c r="A255" s="2" t="s">
        <v>335</v>
      </c>
      <c r="B255" s="2">
        <v>202</v>
      </c>
      <c r="C255" s="2">
        <v>194</v>
      </c>
      <c r="D255" s="2">
        <v>146</v>
      </c>
      <c r="E255" s="2">
        <v>168</v>
      </c>
      <c r="F255" s="2">
        <v>187</v>
      </c>
      <c r="G255" s="2">
        <v>242</v>
      </c>
      <c r="H255" s="2">
        <v>156</v>
      </c>
      <c r="I255" s="2">
        <v>166</v>
      </c>
      <c r="J255" s="2">
        <v>383</v>
      </c>
      <c r="K255" s="2">
        <v>469</v>
      </c>
      <c r="L255" s="2">
        <v>441</v>
      </c>
      <c r="M255" s="2">
        <v>-6621.3</v>
      </c>
      <c r="N255" s="2">
        <v>24861.5</v>
      </c>
      <c r="O255" s="2">
        <v>-70</v>
      </c>
      <c r="P255" s="130" t="s">
        <v>334</v>
      </c>
      <c r="Q255" s="2">
        <v>252</v>
      </c>
      <c r="R255" s="3">
        <v>39728.611886574072</v>
      </c>
    </row>
    <row r="256" spans="1:18" s="2" customFormat="1" x14ac:dyDescent="0.2">
      <c r="A256" s="2" t="s">
        <v>336</v>
      </c>
      <c r="B256" s="2">
        <v>193</v>
      </c>
      <c r="C256" s="2">
        <v>190</v>
      </c>
      <c r="D256" s="2">
        <v>143</v>
      </c>
      <c r="E256" s="2">
        <v>166</v>
      </c>
      <c r="F256" s="2">
        <v>177</v>
      </c>
      <c r="G256" s="2">
        <v>234</v>
      </c>
      <c r="H256" s="2">
        <v>161</v>
      </c>
      <c r="I256" s="2">
        <v>166</v>
      </c>
      <c r="J256" s="2">
        <v>378</v>
      </c>
      <c r="K256" s="2">
        <v>454</v>
      </c>
      <c r="L256" s="2">
        <v>424</v>
      </c>
      <c r="M256" s="2">
        <v>-6623.5</v>
      </c>
      <c r="N256" s="2">
        <v>24870</v>
      </c>
      <c r="O256" s="2">
        <v>-70</v>
      </c>
      <c r="P256" s="130" t="s">
        <v>334</v>
      </c>
      <c r="Q256" s="2">
        <v>253</v>
      </c>
      <c r="R256" s="3">
        <v>39728.614895833336</v>
      </c>
    </row>
    <row r="257" spans="1:18" s="2" customFormat="1" x14ac:dyDescent="0.2">
      <c r="A257" s="2" t="s">
        <v>337</v>
      </c>
      <c r="B257" s="2">
        <v>211</v>
      </c>
      <c r="C257" s="2">
        <v>191</v>
      </c>
      <c r="D257" s="2">
        <v>154</v>
      </c>
      <c r="E257" s="2">
        <v>167</v>
      </c>
      <c r="F257" s="2">
        <v>188</v>
      </c>
      <c r="G257" s="2">
        <v>257</v>
      </c>
      <c r="H257" s="2">
        <v>161</v>
      </c>
      <c r="I257" s="2">
        <v>167</v>
      </c>
      <c r="J257" s="2">
        <v>389</v>
      </c>
      <c r="K257" s="2">
        <v>436</v>
      </c>
      <c r="L257" s="2">
        <v>434</v>
      </c>
      <c r="M257" s="2">
        <v>-6625.8</v>
      </c>
      <c r="N257" s="2">
        <v>24878.5</v>
      </c>
      <c r="O257" s="2">
        <v>-70</v>
      </c>
      <c r="P257" s="130" t="s">
        <v>334</v>
      </c>
      <c r="Q257" s="2">
        <v>254</v>
      </c>
      <c r="R257" s="3">
        <v>39728.617905092593</v>
      </c>
    </row>
    <row r="258" spans="1:18" s="2" customFormat="1" x14ac:dyDescent="0.2">
      <c r="A258" s="2" t="s">
        <v>338</v>
      </c>
      <c r="B258" s="2">
        <v>186</v>
      </c>
      <c r="C258" s="2">
        <v>190</v>
      </c>
      <c r="D258" s="2">
        <v>154</v>
      </c>
      <c r="E258" s="2">
        <v>171</v>
      </c>
      <c r="F258" s="2">
        <v>186</v>
      </c>
      <c r="G258" s="2">
        <v>249</v>
      </c>
      <c r="H258" s="2">
        <v>163</v>
      </c>
      <c r="I258" s="2">
        <v>165</v>
      </c>
      <c r="J258" s="2">
        <v>396</v>
      </c>
      <c r="K258" s="2">
        <v>442</v>
      </c>
      <c r="L258" s="2">
        <v>441</v>
      </c>
      <c r="M258" s="2">
        <v>-6628</v>
      </c>
      <c r="N258" s="2">
        <v>24887</v>
      </c>
      <c r="O258" s="2">
        <v>-70</v>
      </c>
      <c r="P258" s="130" t="s">
        <v>334</v>
      </c>
      <c r="Q258" s="2">
        <v>255</v>
      </c>
      <c r="R258" s="3">
        <v>39728.620925925927</v>
      </c>
    </row>
    <row r="259" spans="1:18" s="2" customFormat="1" x14ac:dyDescent="0.2">
      <c r="A259" s="2" t="s">
        <v>339</v>
      </c>
      <c r="B259" s="2">
        <v>185</v>
      </c>
      <c r="C259" s="2">
        <v>177</v>
      </c>
      <c r="D259" s="2">
        <v>144</v>
      </c>
      <c r="E259" s="2">
        <v>166</v>
      </c>
      <c r="F259" s="2">
        <v>187</v>
      </c>
      <c r="G259" s="2">
        <v>242</v>
      </c>
      <c r="H259" s="2">
        <v>158</v>
      </c>
      <c r="I259" s="2">
        <v>168</v>
      </c>
      <c r="J259" s="2">
        <v>406</v>
      </c>
      <c r="K259" s="2">
        <v>409</v>
      </c>
      <c r="L259" s="2">
        <v>426</v>
      </c>
      <c r="M259" s="2">
        <v>-7368</v>
      </c>
      <c r="N259" s="2">
        <v>24928</v>
      </c>
      <c r="O259" s="2">
        <v>-70</v>
      </c>
      <c r="P259" s="130" t="s">
        <v>340</v>
      </c>
      <c r="Q259" s="2">
        <v>256</v>
      </c>
      <c r="R259" s="3">
        <v>39728.623993055553</v>
      </c>
    </row>
    <row r="260" spans="1:18" s="2" customFormat="1" x14ac:dyDescent="0.2">
      <c r="A260" s="2" t="s">
        <v>341</v>
      </c>
      <c r="B260" s="2">
        <v>187</v>
      </c>
      <c r="C260" s="2">
        <v>184</v>
      </c>
      <c r="D260" s="2">
        <v>138</v>
      </c>
      <c r="E260" s="2">
        <v>176</v>
      </c>
      <c r="F260" s="2">
        <v>182</v>
      </c>
      <c r="G260" s="2">
        <v>232</v>
      </c>
      <c r="H260" s="2">
        <v>160</v>
      </c>
      <c r="I260" s="2">
        <v>168</v>
      </c>
      <c r="J260" s="2">
        <v>389</v>
      </c>
      <c r="K260" s="2">
        <v>409</v>
      </c>
      <c r="L260" s="2">
        <v>416</v>
      </c>
      <c r="M260" s="2">
        <v>-7368.7</v>
      </c>
      <c r="N260" s="2">
        <v>24935.7</v>
      </c>
      <c r="O260" s="2">
        <v>-70</v>
      </c>
      <c r="P260" s="130" t="s">
        <v>340</v>
      </c>
      <c r="Q260" s="2">
        <v>257</v>
      </c>
      <c r="R260" s="3">
        <v>39728.627175925925</v>
      </c>
    </row>
    <row r="261" spans="1:18" s="2" customFormat="1" x14ac:dyDescent="0.2">
      <c r="A261" s="2" t="s">
        <v>342</v>
      </c>
      <c r="B261" s="2">
        <v>187</v>
      </c>
      <c r="C261" s="2">
        <v>182</v>
      </c>
      <c r="D261" s="2">
        <v>148</v>
      </c>
      <c r="E261" s="2">
        <v>166</v>
      </c>
      <c r="F261" s="2">
        <v>173</v>
      </c>
      <c r="G261" s="2">
        <v>257</v>
      </c>
      <c r="H261" s="2">
        <v>160</v>
      </c>
      <c r="I261" s="2">
        <v>170</v>
      </c>
      <c r="J261" s="2">
        <v>383</v>
      </c>
      <c r="K261" s="2">
        <v>411</v>
      </c>
      <c r="L261" s="2">
        <v>424</v>
      </c>
      <c r="M261" s="2">
        <v>-7369.3</v>
      </c>
      <c r="N261" s="2">
        <v>24943.3</v>
      </c>
      <c r="O261" s="2">
        <v>-70</v>
      </c>
      <c r="P261" s="130" t="s">
        <v>340</v>
      </c>
      <c r="Q261" s="2">
        <v>258</v>
      </c>
      <c r="R261" s="3">
        <v>39728.630185185182</v>
      </c>
    </row>
    <row r="262" spans="1:18" s="2" customFormat="1" x14ac:dyDescent="0.2">
      <c r="A262" s="2" t="s">
        <v>343</v>
      </c>
      <c r="B262" s="2">
        <v>185</v>
      </c>
      <c r="C262" s="2">
        <v>182</v>
      </c>
      <c r="D262" s="2">
        <v>139</v>
      </c>
      <c r="E262" s="2">
        <v>167</v>
      </c>
      <c r="F262" s="2">
        <v>177</v>
      </c>
      <c r="G262" s="2">
        <v>235</v>
      </c>
      <c r="H262" s="2">
        <v>155</v>
      </c>
      <c r="I262" s="2">
        <v>171</v>
      </c>
      <c r="J262" s="2">
        <v>402</v>
      </c>
      <c r="K262" s="2">
        <v>410</v>
      </c>
      <c r="L262" s="2">
        <v>410</v>
      </c>
      <c r="M262" s="2">
        <v>-7370</v>
      </c>
      <c r="N262" s="2">
        <v>24951</v>
      </c>
      <c r="O262" s="2">
        <v>-70</v>
      </c>
      <c r="P262" s="130" t="s">
        <v>340</v>
      </c>
      <c r="Q262" s="2">
        <v>259</v>
      </c>
      <c r="R262" s="3">
        <v>39728.633217592593</v>
      </c>
    </row>
    <row r="263" spans="1:18" s="2" customFormat="1" x14ac:dyDescent="0.2">
      <c r="A263" s="2" t="s">
        <v>344</v>
      </c>
      <c r="B263" s="2">
        <v>192</v>
      </c>
      <c r="C263" s="2">
        <v>189</v>
      </c>
      <c r="D263" s="2">
        <v>141</v>
      </c>
      <c r="E263" s="2">
        <v>169</v>
      </c>
      <c r="F263" s="2">
        <v>179</v>
      </c>
      <c r="G263" s="2">
        <v>245</v>
      </c>
      <c r="H263" s="2">
        <v>163</v>
      </c>
      <c r="I263" s="2">
        <v>167</v>
      </c>
      <c r="J263" s="2">
        <v>410</v>
      </c>
      <c r="K263" s="2">
        <v>424</v>
      </c>
      <c r="L263" s="2">
        <v>441</v>
      </c>
      <c r="M263" s="2">
        <v>-7189</v>
      </c>
      <c r="N263" s="2">
        <v>25298</v>
      </c>
      <c r="O263" s="2">
        <v>-74</v>
      </c>
      <c r="P263" s="130" t="s">
        <v>334</v>
      </c>
      <c r="Q263" s="2">
        <v>260</v>
      </c>
      <c r="R263" s="3">
        <v>39728.636250000003</v>
      </c>
    </row>
    <row r="264" spans="1:18" s="2" customFormat="1" x14ac:dyDescent="0.2">
      <c r="A264" s="2" t="s">
        <v>345</v>
      </c>
      <c r="B264" s="2">
        <v>201</v>
      </c>
      <c r="C264" s="2">
        <v>201</v>
      </c>
      <c r="D264" s="2">
        <v>156</v>
      </c>
      <c r="E264" s="2">
        <v>169</v>
      </c>
      <c r="F264" s="2">
        <v>176</v>
      </c>
      <c r="G264" s="2">
        <v>246</v>
      </c>
      <c r="H264" s="2">
        <v>162</v>
      </c>
      <c r="I264" s="2">
        <v>168</v>
      </c>
      <c r="J264" s="2">
        <v>401</v>
      </c>
      <c r="K264" s="2">
        <v>456</v>
      </c>
      <c r="L264" s="2">
        <v>421</v>
      </c>
      <c r="M264" s="2">
        <v>-7188.3</v>
      </c>
      <c r="N264" s="2">
        <v>25292.5</v>
      </c>
      <c r="O264" s="2">
        <v>-74</v>
      </c>
      <c r="P264" s="130" t="s">
        <v>334</v>
      </c>
      <c r="Q264" s="2">
        <v>261</v>
      </c>
      <c r="R264" s="3">
        <v>39728.639456018522</v>
      </c>
    </row>
    <row r="265" spans="1:18" s="2" customFormat="1" x14ac:dyDescent="0.2">
      <c r="A265" s="2" t="s">
        <v>346</v>
      </c>
      <c r="B265" s="2">
        <v>198</v>
      </c>
      <c r="C265" s="2">
        <v>199</v>
      </c>
      <c r="D265" s="2">
        <v>149</v>
      </c>
      <c r="E265" s="2">
        <v>168</v>
      </c>
      <c r="F265" s="2">
        <v>196</v>
      </c>
      <c r="G265" s="2">
        <v>247</v>
      </c>
      <c r="H265" s="2">
        <v>163</v>
      </c>
      <c r="I265" s="2">
        <v>166</v>
      </c>
      <c r="J265" s="2">
        <v>393</v>
      </c>
      <c r="K265" s="2">
        <v>465</v>
      </c>
      <c r="L265" s="2">
        <v>440</v>
      </c>
      <c r="M265" s="2">
        <v>-7187.5</v>
      </c>
      <c r="N265" s="2">
        <v>25287</v>
      </c>
      <c r="O265" s="2">
        <v>-74</v>
      </c>
      <c r="P265" s="130" t="s">
        <v>334</v>
      </c>
      <c r="Q265" s="2">
        <v>262</v>
      </c>
      <c r="R265" s="3">
        <v>39728.642465277779</v>
      </c>
    </row>
    <row r="266" spans="1:18" s="2" customFormat="1" x14ac:dyDescent="0.2">
      <c r="A266" s="2" t="s">
        <v>347</v>
      </c>
      <c r="B266" s="2">
        <v>196</v>
      </c>
      <c r="C266" s="2">
        <v>197</v>
      </c>
      <c r="D266" s="2">
        <v>150</v>
      </c>
      <c r="E266" s="2">
        <v>170</v>
      </c>
      <c r="F266" s="2">
        <v>187</v>
      </c>
      <c r="G266" s="2">
        <v>257</v>
      </c>
      <c r="H266" s="2">
        <v>166</v>
      </c>
      <c r="I266" s="2">
        <v>169</v>
      </c>
      <c r="J266" s="2">
        <v>390</v>
      </c>
      <c r="K266" s="2">
        <v>462</v>
      </c>
      <c r="L266" s="2">
        <v>440</v>
      </c>
      <c r="M266" s="2">
        <v>-7186.8</v>
      </c>
      <c r="N266" s="2">
        <v>25281.5</v>
      </c>
      <c r="O266" s="2">
        <v>-74</v>
      </c>
      <c r="P266" s="130" t="s">
        <v>334</v>
      </c>
      <c r="Q266" s="2">
        <v>263</v>
      </c>
      <c r="R266" s="3">
        <v>39728.645474537036</v>
      </c>
    </row>
    <row r="267" spans="1:18" s="2" customFormat="1" x14ac:dyDescent="0.2">
      <c r="A267" s="2" t="s">
        <v>348</v>
      </c>
      <c r="B267" s="2">
        <v>196</v>
      </c>
      <c r="C267" s="2">
        <v>159</v>
      </c>
      <c r="D267" s="2">
        <v>150</v>
      </c>
      <c r="E267" s="2">
        <v>170</v>
      </c>
      <c r="F267" s="2">
        <v>180</v>
      </c>
      <c r="G267" s="2">
        <v>246</v>
      </c>
      <c r="H267" s="2">
        <v>163</v>
      </c>
      <c r="I267" s="2">
        <v>173</v>
      </c>
      <c r="J267" s="2">
        <v>403</v>
      </c>
      <c r="K267" s="2">
        <v>419</v>
      </c>
      <c r="L267" s="2">
        <v>432</v>
      </c>
      <c r="M267" s="2">
        <v>-7186</v>
      </c>
      <c r="N267" s="2">
        <v>25276</v>
      </c>
      <c r="O267" s="2">
        <v>-74</v>
      </c>
      <c r="P267" s="130" t="s">
        <v>334</v>
      </c>
      <c r="Q267" s="2">
        <v>264</v>
      </c>
      <c r="R267" s="3">
        <v>39728.6484837963</v>
      </c>
    </row>
    <row r="268" spans="1:18" s="2" customFormat="1" x14ac:dyDescent="0.2">
      <c r="P268" s="130"/>
    </row>
    <row r="269" spans="1:18" s="2" customFormat="1" x14ac:dyDescent="0.2">
      <c r="A269" s="2" t="s">
        <v>0</v>
      </c>
      <c r="B269" s="2" t="s">
        <v>399</v>
      </c>
      <c r="C269" s="2" t="s">
        <v>400</v>
      </c>
      <c r="D269" s="2" t="s">
        <v>401</v>
      </c>
      <c r="E269" s="2" t="s">
        <v>402</v>
      </c>
      <c r="F269" s="2" t="s">
        <v>403</v>
      </c>
      <c r="G269" s="2" t="s">
        <v>404</v>
      </c>
      <c r="H269" s="2" t="s">
        <v>405</v>
      </c>
      <c r="I269" s="2" t="s">
        <v>406</v>
      </c>
      <c r="J269" s="2" t="s">
        <v>407</v>
      </c>
      <c r="K269" s="2" t="s">
        <v>408</v>
      </c>
      <c r="L269" s="2" t="s">
        <v>409</v>
      </c>
      <c r="M269" s="2" t="s">
        <v>13</v>
      </c>
      <c r="N269" s="2" t="s">
        <v>14</v>
      </c>
      <c r="O269" s="2" t="s">
        <v>15</v>
      </c>
      <c r="P269" s="130" t="s">
        <v>18</v>
      </c>
      <c r="Q269" s="2" t="s">
        <v>21</v>
      </c>
      <c r="R269" s="2" t="s">
        <v>22</v>
      </c>
    </row>
    <row r="270" spans="1:18" s="2" customFormat="1" x14ac:dyDescent="0.2">
      <c r="A270" s="2" t="s">
        <v>23</v>
      </c>
      <c r="B270" s="2">
        <v>0</v>
      </c>
      <c r="C270" s="2">
        <v>200</v>
      </c>
      <c r="D270" s="2">
        <v>1999</v>
      </c>
      <c r="E270" s="2">
        <v>168</v>
      </c>
      <c r="F270" s="2">
        <v>0</v>
      </c>
      <c r="G270" s="2">
        <v>247</v>
      </c>
      <c r="H270" s="2">
        <v>1805</v>
      </c>
      <c r="I270" s="2">
        <v>167</v>
      </c>
      <c r="J270" s="2">
        <v>5195</v>
      </c>
      <c r="K270" s="2">
        <v>426</v>
      </c>
      <c r="L270" s="2">
        <v>412</v>
      </c>
      <c r="M270" s="2">
        <v>12731</v>
      </c>
      <c r="N270" s="2">
        <v>-26855</v>
      </c>
      <c r="O270" s="2">
        <v>-24</v>
      </c>
      <c r="P270" s="130" t="s">
        <v>349</v>
      </c>
      <c r="Q270" s="2">
        <v>1</v>
      </c>
      <c r="R270" s="3">
        <v>39728.878750000003</v>
      </c>
    </row>
    <row r="271" spans="1:18" s="2" customFormat="1" x14ac:dyDescent="0.2">
      <c r="A271" s="2" t="s">
        <v>26</v>
      </c>
      <c r="B271" s="2">
        <v>191</v>
      </c>
      <c r="C271" s="2">
        <v>198</v>
      </c>
      <c r="D271" s="2">
        <v>151</v>
      </c>
      <c r="E271" s="2">
        <v>168</v>
      </c>
      <c r="F271" s="2">
        <v>179</v>
      </c>
      <c r="G271" s="2">
        <v>243</v>
      </c>
      <c r="H271" s="2">
        <v>159</v>
      </c>
      <c r="I271" s="2">
        <v>166</v>
      </c>
      <c r="J271" s="2">
        <v>394</v>
      </c>
      <c r="K271" s="2">
        <v>449</v>
      </c>
      <c r="L271" s="2">
        <v>424</v>
      </c>
      <c r="M271" s="2">
        <v>12734.8</v>
      </c>
      <c r="N271" s="2">
        <v>-26865.200000000001</v>
      </c>
      <c r="O271" s="2">
        <v>-24</v>
      </c>
      <c r="P271" s="130" t="s">
        <v>349</v>
      </c>
      <c r="Q271" s="2">
        <v>2</v>
      </c>
      <c r="R271" s="3">
        <v>39728.881493055553</v>
      </c>
    </row>
    <row r="272" spans="1:18" s="2" customFormat="1" x14ac:dyDescent="0.2">
      <c r="A272" s="2" t="s">
        <v>27</v>
      </c>
      <c r="B272" s="2">
        <v>182</v>
      </c>
      <c r="C272" s="2">
        <v>200</v>
      </c>
      <c r="D272" s="2">
        <v>147</v>
      </c>
      <c r="E272" s="2">
        <v>165</v>
      </c>
      <c r="F272" s="2">
        <v>195</v>
      </c>
      <c r="G272" s="2">
        <v>246</v>
      </c>
      <c r="H272" s="2">
        <v>159</v>
      </c>
      <c r="I272" s="2">
        <v>167</v>
      </c>
      <c r="J272" s="2">
        <v>379</v>
      </c>
      <c r="K272" s="2">
        <v>444</v>
      </c>
      <c r="L272" s="2">
        <v>424</v>
      </c>
      <c r="M272" s="2">
        <v>12738.7</v>
      </c>
      <c r="N272" s="2">
        <v>-26875.3</v>
      </c>
      <c r="O272" s="2">
        <v>-24</v>
      </c>
      <c r="P272" s="130" t="s">
        <v>349</v>
      </c>
      <c r="Q272" s="2">
        <v>3</v>
      </c>
      <c r="R272" s="3">
        <v>39728.884467592594</v>
      </c>
    </row>
    <row r="273" spans="1:18" s="2" customFormat="1" x14ac:dyDescent="0.2">
      <c r="A273" s="2" t="s">
        <v>28</v>
      </c>
      <c r="B273" s="2">
        <v>191</v>
      </c>
      <c r="C273" s="2">
        <v>194</v>
      </c>
      <c r="D273" s="2">
        <v>144</v>
      </c>
      <c r="E273" s="2">
        <v>167</v>
      </c>
      <c r="F273" s="2">
        <v>183</v>
      </c>
      <c r="G273" s="2">
        <v>232</v>
      </c>
      <c r="H273" s="2">
        <v>159</v>
      </c>
      <c r="I273" s="2">
        <v>166</v>
      </c>
      <c r="J273" s="2">
        <v>404</v>
      </c>
      <c r="K273" s="2">
        <v>445</v>
      </c>
      <c r="L273" s="2">
        <v>415</v>
      </c>
      <c r="M273" s="2">
        <v>12742.5</v>
      </c>
      <c r="N273" s="2">
        <v>-26885.5</v>
      </c>
      <c r="O273" s="2">
        <v>-24</v>
      </c>
      <c r="P273" s="130" t="s">
        <v>349</v>
      </c>
      <c r="Q273" s="2">
        <v>4</v>
      </c>
      <c r="R273" s="3">
        <v>39728.887430555558</v>
      </c>
    </row>
    <row r="274" spans="1:18" s="2" customFormat="1" x14ac:dyDescent="0.2">
      <c r="A274" s="2" t="s">
        <v>29</v>
      </c>
      <c r="B274" s="2">
        <v>194</v>
      </c>
      <c r="C274" s="2">
        <v>203</v>
      </c>
      <c r="D274" s="2">
        <v>143</v>
      </c>
      <c r="E274" s="2">
        <v>167</v>
      </c>
      <c r="F274" s="2">
        <v>186</v>
      </c>
      <c r="G274" s="2">
        <v>243</v>
      </c>
      <c r="H274" s="2">
        <v>156</v>
      </c>
      <c r="I274" s="2">
        <v>168</v>
      </c>
      <c r="J274" s="2">
        <v>394</v>
      </c>
      <c r="K274" s="2">
        <v>445</v>
      </c>
      <c r="L274" s="2">
        <v>427</v>
      </c>
      <c r="M274" s="2">
        <v>12746.3</v>
      </c>
      <c r="N274" s="2">
        <v>-26895.7</v>
      </c>
      <c r="O274" s="2">
        <v>-24</v>
      </c>
      <c r="P274" s="130" t="s">
        <v>349</v>
      </c>
      <c r="Q274" s="2">
        <v>5</v>
      </c>
      <c r="R274" s="3">
        <v>39728.890393518515</v>
      </c>
    </row>
    <row r="275" spans="1:18" s="2" customFormat="1" x14ac:dyDescent="0.2">
      <c r="A275" s="2" t="s">
        <v>350</v>
      </c>
      <c r="B275" s="2">
        <v>192</v>
      </c>
      <c r="C275" s="2">
        <v>196</v>
      </c>
      <c r="D275" s="2">
        <v>153</v>
      </c>
      <c r="E275" s="2">
        <v>163</v>
      </c>
      <c r="F275" s="2">
        <v>177</v>
      </c>
      <c r="G275" s="2">
        <v>236</v>
      </c>
      <c r="H275" s="2">
        <v>157</v>
      </c>
      <c r="I275" s="2">
        <v>166</v>
      </c>
      <c r="J275" s="2">
        <v>384</v>
      </c>
      <c r="K275" s="2">
        <v>450</v>
      </c>
      <c r="L275" s="2">
        <v>434</v>
      </c>
      <c r="M275" s="2">
        <v>12750.2</v>
      </c>
      <c r="N275" s="2">
        <v>-26905.8</v>
      </c>
      <c r="O275" s="2">
        <v>-24</v>
      </c>
      <c r="P275" s="130" t="s">
        <v>349</v>
      </c>
      <c r="Q275" s="2">
        <v>6</v>
      </c>
      <c r="R275" s="3">
        <v>39728.89335648148</v>
      </c>
    </row>
    <row r="276" spans="1:18" s="2" customFormat="1" x14ac:dyDescent="0.2">
      <c r="A276" s="2" t="s">
        <v>351</v>
      </c>
      <c r="B276" s="2">
        <v>188</v>
      </c>
      <c r="C276" s="2">
        <v>198</v>
      </c>
      <c r="D276" s="2">
        <v>148</v>
      </c>
      <c r="E276" s="2">
        <v>169</v>
      </c>
      <c r="F276" s="2">
        <v>184</v>
      </c>
      <c r="G276" s="2">
        <v>242</v>
      </c>
      <c r="H276" s="2">
        <v>163</v>
      </c>
      <c r="I276" s="2">
        <v>167</v>
      </c>
      <c r="J276" s="2">
        <v>383</v>
      </c>
      <c r="K276" s="2">
        <v>411</v>
      </c>
      <c r="L276" s="2">
        <v>424</v>
      </c>
      <c r="M276" s="2">
        <v>12754</v>
      </c>
      <c r="N276" s="2">
        <v>-26916</v>
      </c>
      <c r="O276" s="2">
        <v>-24</v>
      </c>
      <c r="P276" s="130" t="s">
        <v>349</v>
      </c>
      <c r="Q276" s="2">
        <v>7</v>
      </c>
      <c r="R276" s="3">
        <v>39728.896354166667</v>
      </c>
    </row>
    <row r="277" spans="1:18" s="2" customFormat="1" x14ac:dyDescent="0.2">
      <c r="A277" s="2" t="s">
        <v>30</v>
      </c>
      <c r="B277" s="2">
        <v>188</v>
      </c>
      <c r="C277" s="2">
        <v>169</v>
      </c>
      <c r="D277" s="2">
        <v>137</v>
      </c>
      <c r="E277" s="2">
        <v>167</v>
      </c>
      <c r="F277" s="2">
        <v>172</v>
      </c>
      <c r="G277" s="2">
        <v>261</v>
      </c>
      <c r="H277" s="2">
        <v>161</v>
      </c>
      <c r="I277" s="2">
        <v>175</v>
      </c>
      <c r="J277" s="2">
        <v>394</v>
      </c>
      <c r="K277" s="2">
        <v>398</v>
      </c>
      <c r="L277" s="2">
        <v>415</v>
      </c>
      <c r="M277" s="2">
        <v>12619</v>
      </c>
      <c r="N277" s="2">
        <v>-26692</v>
      </c>
      <c r="O277" s="2">
        <v>-24</v>
      </c>
      <c r="P277" s="130" t="s">
        <v>352</v>
      </c>
      <c r="Q277" s="2">
        <v>8</v>
      </c>
      <c r="R277" s="3">
        <v>39728.899340277778</v>
      </c>
    </row>
    <row r="278" spans="1:18" s="2" customFormat="1" x14ac:dyDescent="0.2">
      <c r="A278" s="2" t="s">
        <v>32</v>
      </c>
      <c r="B278" s="2">
        <v>182</v>
      </c>
      <c r="C278" s="2">
        <v>169</v>
      </c>
      <c r="D278" s="2">
        <v>141</v>
      </c>
      <c r="E278" s="2">
        <v>166</v>
      </c>
      <c r="F278" s="2">
        <v>181</v>
      </c>
      <c r="G278" s="2">
        <v>278</v>
      </c>
      <c r="H278" s="2">
        <v>167</v>
      </c>
      <c r="I278" s="2">
        <v>174</v>
      </c>
      <c r="J278" s="2">
        <v>390</v>
      </c>
      <c r="K278" s="2">
        <v>408</v>
      </c>
      <c r="L278" s="2">
        <v>419</v>
      </c>
      <c r="M278" s="2">
        <v>12624</v>
      </c>
      <c r="N278" s="2">
        <v>-26692</v>
      </c>
      <c r="O278" s="2">
        <v>-24</v>
      </c>
      <c r="P278" s="130" t="s">
        <v>352</v>
      </c>
      <c r="Q278" s="2">
        <v>9</v>
      </c>
      <c r="R278" s="3">
        <v>39728.90253472222</v>
      </c>
    </row>
    <row r="279" spans="1:18" s="2" customFormat="1" x14ac:dyDescent="0.2">
      <c r="A279" s="2" t="s">
        <v>33</v>
      </c>
      <c r="B279" s="2">
        <v>176</v>
      </c>
      <c r="C279" s="2">
        <v>163</v>
      </c>
      <c r="D279" s="2">
        <v>138</v>
      </c>
      <c r="E279" s="2">
        <v>168</v>
      </c>
      <c r="F279" s="2">
        <v>184</v>
      </c>
      <c r="G279" s="2">
        <v>271</v>
      </c>
      <c r="H279" s="2">
        <v>166</v>
      </c>
      <c r="I279" s="2">
        <v>177</v>
      </c>
      <c r="J279" s="2">
        <v>392</v>
      </c>
      <c r="K279" s="2">
        <v>412</v>
      </c>
      <c r="L279" s="2">
        <v>411</v>
      </c>
      <c r="M279" s="2">
        <v>12629</v>
      </c>
      <c r="N279" s="2">
        <v>-26692</v>
      </c>
      <c r="O279" s="2">
        <v>-24</v>
      </c>
      <c r="P279" s="130" t="s">
        <v>352</v>
      </c>
      <c r="Q279" s="2">
        <v>10</v>
      </c>
      <c r="R279" s="3">
        <v>39728.905532407407</v>
      </c>
    </row>
    <row r="280" spans="1:18" s="2" customFormat="1" x14ac:dyDescent="0.2">
      <c r="A280" s="2" t="s">
        <v>34</v>
      </c>
      <c r="B280" s="2">
        <v>192</v>
      </c>
      <c r="C280" s="2">
        <v>171</v>
      </c>
      <c r="D280" s="2">
        <v>141</v>
      </c>
      <c r="E280" s="2">
        <v>169</v>
      </c>
      <c r="F280" s="2">
        <v>181</v>
      </c>
      <c r="G280" s="2">
        <v>276</v>
      </c>
      <c r="H280" s="2">
        <v>166</v>
      </c>
      <c r="I280" s="2">
        <v>176</v>
      </c>
      <c r="J280" s="2">
        <v>396</v>
      </c>
      <c r="K280" s="2">
        <v>448</v>
      </c>
      <c r="L280" s="2">
        <v>416</v>
      </c>
      <c r="M280" s="2">
        <v>12634</v>
      </c>
      <c r="N280" s="2">
        <v>-26692</v>
      </c>
      <c r="O280" s="2">
        <v>-24</v>
      </c>
      <c r="P280" s="130" t="s">
        <v>352</v>
      </c>
      <c r="Q280" s="2">
        <v>11</v>
      </c>
      <c r="R280" s="3">
        <v>39728.908495370371</v>
      </c>
    </row>
    <row r="281" spans="1:18" s="2" customFormat="1" x14ac:dyDescent="0.2">
      <c r="A281" s="2" t="s">
        <v>35</v>
      </c>
      <c r="B281" s="2">
        <v>186</v>
      </c>
      <c r="C281" s="2">
        <v>152</v>
      </c>
      <c r="D281" s="2">
        <v>140</v>
      </c>
      <c r="E281" s="2">
        <v>162</v>
      </c>
      <c r="F281" s="2">
        <v>178</v>
      </c>
      <c r="G281" s="2">
        <v>276</v>
      </c>
      <c r="H281" s="2">
        <v>158</v>
      </c>
      <c r="I281" s="2">
        <v>174</v>
      </c>
      <c r="J281" s="2">
        <v>388</v>
      </c>
      <c r="K281" s="2">
        <v>385</v>
      </c>
      <c r="L281" s="2">
        <v>423</v>
      </c>
      <c r="M281" s="2">
        <v>12639</v>
      </c>
      <c r="N281" s="2">
        <v>-26692</v>
      </c>
      <c r="O281" s="2">
        <v>-24</v>
      </c>
      <c r="P281" s="130" t="s">
        <v>352</v>
      </c>
      <c r="Q281" s="2">
        <v>12</v>
      </c>
      <c r="R281" s="3">
        <v>39728.911469907405</v>
      </c>
    </row>
    <row r="282" spans="1:18" s="2" customFormat="1" x14ac:dyDescent="0.2">
      <c r="A282" s="2" t="s">
        <v>36</v>
      </c>
      <c r="B282" s="2">
        <v>183</v>
      </c>
      <c r="C282" s="2">
        <v>197</v>
      </c>
      <c r="D282" s="2">
        <v>144</v>
      </c>
      <c r="E282" s="2">
        <v>171</v>
      </c>
      <c r="F282" s="2">
        <v>187</v>
      </c>
      <c r="G282" s="2">
        <v>250</v>
      </c>
      <c r="H282" s="2">
        <v>161</v>
      </c>
      <c r="I282" s="2">
        <v>167</v>
      </c>
      <c r="J282" s="2">
        <v>407</v>
      </c>
      <c r="K282" s="2">
        <v>432</v>
      </c>
      <c r="L282" s="2">
        <v>431</v>
      </c>
      <c r="M282" s="2">
        <v>12640</v>
      </c>
      <c r="N282" s="2">
        <v>-26491</v>
      </c>
      <c r="O282" s="2">
        <v>-25</v>
      </c>
      <c r="P282" s="130" t="s">
        <v>353</v>
      </c>
      <c r="Q282" s="2">
        <v>13</v>
      </c>
      <c r="R282" s="3">
        <v>39728.914502314816</v>
      </c>
    </row>
    <row r="283" spans="1:18" s="2" customFormat="1" x14ac:dyDescent="0.2">
      <c r="A283" s="2" t="s">
        <v>38</v>
      </c>
      <c r="B283" s="2">
        <v>183</v>
      </c>
      <c r="C283" s="2">
        <v>201</v>
      </c>
      <c r="D283" s="2">
        <v>140</v>
      </c>
      <c r="E283" s="2">
        <v>170</v>
      </c>
      <c r="F283" s="2">
        <v>189</v>
      </c>
      <c r="G283" s="2">
        <v>235</v>
      </c>
      <c r="H283" s="2">
        <v>161</v>
      </c>
      <c r="I283" s="2">
        <v>168</v>
      </c>
      <c r="J283" s="2">
        <v>390</v>
      </c>
      <c r="K283" s="2">
        <v>413</v>
      </c>
      <c r="L283" s="2">
        <v>439</v>
      </c>
      <c r="M283" s="2">
        <v>12639.2</v>
      </c>
      <c r="N283" s="2">
        <v>-26485.4</v>
      </c>
      <c r="O283" s="2">
        <v>-25</v>
      </c>
      <c r="P283" s="130" t="s">
        <v>353</v>
      </c>
      <c r="Q283" s="2">
        <v>14</v>
      </c>
      <c r="R283" s="3">
        <v>39728.917650462965</v>
      </c>
    </row>
    <row r="284" spans="1:18" s="2" customFormat="1" x14ac:dyDescent="0.2">
      <c r="A284" s="2" t="s">
        <v>354</v>
      </c>
      <c r="B284" s="2">
        <v>189</v>
      </c>
      <c r="C284" s="2">
        <v>196</v>
      </c>
      <c r="D284" s="2">
        <v>144</v>
      </c>
      <c r="E284" s="2">
        <v>169</v>
      </c>
      <c r="F284" s="2">
        <v>193</v>
      </c>
      <c r="G284" s="2">
        <v>234</v>
      </c>
      <c r="H284" s="2">
        <v>162</v>
      </c>
      <c r="I284" s="2">
        <v>168</v>
      </c>
      <c r="J284" s="2">
        <v>398</v>
      </c>
      <c r="K284" s="2">
        <v>426</v>
      </c>
      <c r="L284" s="2">
        <v>424</v>
      </c>
      <c r="M284" s="2">
        <v>12638.4</v>
      </c>
      <c r="N284" s="2">
        <v>-26479.8</v>
      </c>
      <c r="O284" s="2">
        <v>-25</v>
      </c>
      <c r="P284" s="130" t="s">
        <v>353</v>
      </c>
      <c r="Q284" s="2">
        <v>15</v>
      </c>
      <c r="R284" s="3">
        <v>39728.920636574076</v>
      </c>
    </row>
    <row r="285" spans="1:18" s="2" customFormat="1" x14ac:dyDescent="0.2">
      <c r="A285" s="2" t="s">
        <v>355</v>
      </c>
      <c r="B285" s="2">
        <v>179</v>
      </c>
      <c r="C285" s="2">
        <v>199</v>
      </c>
      <c r="D285" s="2">
        <v>144</v>
      </c>
      <c r="E285" s="2">
        <v>165</v>
      </c>
      <c r="F285" s="2">
        <v>179</v>
      </c>
      <c r="G285" s="2">
        <v>251</v>
      </c>
      <c r="H285" s="2">
        <v>158</v>
      </c>
      <c r="I285" s="2">
        <v>166</v>
      </c>
      <c r="J285" s="2">
        <v>407</v>
      </c>
      <c r="K285" s="2">
        <v>427</v>
      </c>
      <c r="L285" s="2">
        <v>427</v>
      </c>
      <c r="M285" s="2">
        <v>12637.6</v>
      </c>
      <c r="N285" s="2">
        <v>-26474.2</v>
      </c>
      <c r="O285" s="2">
        <v>-25</v>
      </c>
      <c r="P285" s="130" t="s">
        <v>353</v>
      </c>
      <c r="Q285" s="2">
        <v>16</v>
      </c>
      <c r="R285" s="3">
        <v>39728.923611111109</v>
      </c>
    </row>
    <row r="286" spans="1:18" s="2" customFormat="1" x14ac:dyDescent="0.2">
      <c r="A286" s="2" t="s">
        <v>356</v>
      </c>
      <c r="B286" s="2">
        <v>181</v>
      </c>
      <c r="C286" s="2">
        <v>195</v>
      </c>
      <c r="D286" s="2">
        <v>149</v>
      </c>
      <c r="E286" s="2">
        <v>164</v>
      </c>
      <c r="F286" s="2">
        <v>183</v>
      </c>
      <c r="G286" s="2">
        <v>252</v>
      </c>
      <c r="H286" s="2">
        <v>156</v>
      </c>
      <c r="I286" s="2">
        <v>167</v>
      </c>
      <c r="J286" s="2">
        <v>391</v>
      </c>
      <c r="K286" s="2">
        <v>415</v>
      </c>
      <c r="L286" s="2">
        <v>425</v>
      </c>
      <c r="M286" s="2">
        <v>12636.8</v>
      </c>
      <c r="N286" s="2">
        <v>-26468.6</v>
      </c>
      <c r="O286" s="2">
        <v>-25</v>
      </c>
      <c r="P286" s="130" t="s">
        <v>353</v>
      </c>
      <c r="Q286" s="2">
        <v>17</v>
      </c>
      <c r="R286" s="3">
        <v>39728.926574074074</v>
      </c>
    </row>
    <row r="287" spans="1:18" s="2" customFormat="1" x14ac:dyDescent="0.2">
      <c r="A287" s="2" t="s">
        <v>357</v>
      </c>
      <c r="B287" s="2">
        <v>178</v>
      </c>
      <c r="C287" s="2">
        <v>193</v>
      </c>
      <c r="D287" s="2">
        <v>153</v>
      </c>
      <c r="E287" s="2">
        <v>167</v>
      </c>
      <c r="F287" s="2">
        <v>188</v>
      </c>
      <c r="G287" s="2">
        <v>238</v>
      </c>
      <c r="H287" s="2">
        <v>160</v>
      </c>
      <c r="I287" s="2">
        <v>166</v>
      </c>
      <c r="J287" s="2">
        <v>391</v>
      </c>
      <c r="K287" s="2">
        <v>441</v>
      </c>
      <c r="L287" s="2">
        <v>409</v>
      </c>
      <c r="M287" s="2">
        <v>12636</v>
      </c>
      <c r="N287" s="2">
        <v>-26463</v>
      </c>
      <c r="O287" s="2">
        <v>-25</v>
      </c>
      <c r="P287" s="130" t="s">
        <v>353</v>
      </c>
      <c r="Q287" s="2">
        <v>18</v>
      </c>
      <c r="R287" s="3">
        <v>39728.929548611108</v>
      </c>
    </row>
    <row r="288" spans="1:18" s="2" customFormat="1" x14ac:dyDescent="0.2">
      <c r="A288" s="2" t="s">
        <v>39</v>
      </c>
      <c r="B288" s="2">
        <v>176</v>
      </c>
      <c r="C288" s="2">
        <v>167</v>
      </c>
      <c r="D288" s="2">
        <v>138</v>
      </c>
      <c r="E288" s="2">
        <v>164</v>
      </c>
      <c r="F288" s="2">
        <v>173</v>
      </c>
      <c r="G288" s="2">
        <v>259</v>
      </c>
      <c r="H288" s="2">
        <v>157</v>
      </c>
      <c r="I288" s="2">
        <v>174</v>
      </c>
      <c r="J288" s="2">
        <v>381</v>
      </c>
      <c r="K288" s="2">
        <v>392</v>
      </c>
      <c r="L288" s="2">
        <v>426</v>
      </c>
      <c r="M288" s="2">
        <v>12548</v>
      </c>
      <c r="N288" s="2">
        <v>-26412</v>
      </c>
      <c r="O288" s="2">
        <v>-25</v>
      </c>
      <c r="P288" s="130" t="s">
        <v>358</v>
      </c>
      <c r="Q288" s="2">
        <v>19</v>
      </c>
      <c r="R288" s="3">
        <v>39728.932581018518</v>
      </c>
    </row>
    <row r="289" spans="1:18" s="2" customFormat="1" x14ac:dyDescent="0.2">
      <c r="A289" s="2" t="s">
        <v>41</v>
      </c>
      <c r="B289" s="2">
        <v>184</v>
      </c>
      <c r="C289" s="2">
        <v>167</v>
      </c>
      <c r="D289" s="2">
        <v>135</v>
      </c>
      <c r="E289" s="2">
        <v>169</v>
      </c>
      <c r="F289" s="2">
        <v>184</v>
      </c>
      <c r="G289" s="2">
        <v>259</v>
      </c>
      <c r="H289" s="2">
        <v>160</v>
      </c>
      <c r="I289" s="2">
        <v>173</v>
      </c>
      <c r="J289" s="2">
        <v>377</v>
      </c>
      <c r="K289" s="2">
        <v>408</v>
      </c>
      <c r="L289" s="2">
        <v>429</v>
      </c>
      <c r="M289" s="2">
        <v>12552.4</v>
      </c>
      <c r="N289" s="2">
        <v>-26414.6</v>
      </c>
      <c r="O289" s="2">
        <v>-25</v>
      </c>
      <c r="P289" s="130" t="s">
        <v>358</v>
      </c>
      <c r="Q289" s="2">
        <v>20</v>
      </c>
      <c r="R289" s="3">
        <v>39728.935810185183</v>
      </c>
    </row>
    <row r="290" spans="1:18" s="2" customFormat="1" x14ac:dyDescent="0.2">
      <c r="A290" s="2" t="s">
        <v>42</v>
      </c>
      <c r="B290" s="2">
        <v>179</v>
      </c>
      <c r="C290" s="2">
        <v>167</v>
      </c>
      <c r="D290" s="2">
        <v>137</v>
      </c>
      <c r="E290" s="2">
        <v>166</v>
      </c>
      <c r="F290" s="2">
        <v>182</v>
      </c>
      <c r="G290" s="2">
        <v>271</v>
      </c>
      <c r="H290" s="2">
        <v>156</v>
      </c>
      <c r="I290" s="2">
        <v>173</v>
      </c>
      <c r="J290" s="2">
        <v>396</v>
      </c>
      <c r="K290" s="2">
        <v>429</v>
      </c>
      <c r="L290" s="2">
        <v>419</v>
      </c>
      <c r="M290" s="2">
        <v>12556.8</v>
      </c>
      <c r="N290" s="2">
        <v>-26417.200000000001</v>
      </c>
      <c r="O290" s="2">
        <v>-25</v>
      </c>
      <c r="P290" s="130" t="s">
        <v>358</v>
      </c>
      <c r="Q290" s="2">
        <v>21</v>
      </c>
      <c r="R290" s="3">
        <v>39728.938784722224</v>
      </c>
    </row>
    <row r="291" spans="1:18" s="2" customFormat="1" x14ac:dyDescent="0.2">
      <c r="A291" s="2" t="s">
        <v>359</v>
      </c>
      <c r="B291" s="2">
        <v>182</v>
      </c>
      <c r="C291" s="2">
        <v>168</v>
      </c>
      <c r="D291" s="2">
        <v>141</v>
      </c>
      <c r="E291" s="2">
        <v>169</v>
      </c>
      <c r="F291" s="2">
        <v>187</v>
      </c>
      <c r="G291" s="2">
        <v>272</v>
      </c>
      <c r="H291" s="2">
        <v>155</v>
      </c>
      <c r="I291" s="2">
        <v>174</v>
      </c>
      <c r="J291" s="2">
        <v>366</v>
      </c>
      <c r="K291" s="2">
        <v>417</v>
      </c>
      <c r="L291" s="2">
        <v>415</v>
      </c>
      <c r="M291" s="2">
        <v>12561.2</v>
      </c>
      <c r="N291" s="2">
        <v>-26419.8</v>
      </c>
      <c r="O291" s="2">
        <v>-25</v>
      </c>
      <c r="P291" s="130" t="s">
        <v>358</v>
      </c>
      <c r="Q291" s="2">
        <v>22</v>
      </c>
      <c r="R291" s="3">
        <v>39728.941782407404</v>
      </c>
    </row>
    <row r="292" spans="1:18" s="2" customFormat="1" x14ac:dyDescent="0.2">
      <c r="A292" s="2" t="s">
        <v>360</v>
      </c>
      <c r="B292" s="2">
        <v>180</v>
      </c>
      <c r="C292" s="2">
        <v>168</v>
      </c>
      <c r="D292" s="2">
        <v>136</v>
      </c>
      <c r="E292" s="2">
        <v>169</v>
      </c>
      <c r="F292" s="2">
        <v>174</v>
      </c>
      <c r="G292" s="2">
        <v>265</v>
      </c>
      <c r="H292" s="2">
        <v>162</v>
      </c>
      <c r="I292" s="2">
        <v>175</v>
      </c>
      <c r="J292" s="2">
        <v>398</v>
      </c>
      <c r="K292" s="2">
        <v>404</v>
      </c>
      <c r="L292" s="2">
        <v>432</v>
      </c>
      <c r="M292" s="2">
        <v>12565.6</v>
      </c>
      <c r="N292" s="2">
        <v>-26422.400000000001</v>
      </c>
      <c r="O292" s="2">
        <v>-25</v>
      </c>
      <c r="P292" s="130" t="s">
        <v>358</v>
      </c>
      <c r="Q292" s="2">
        <v>23</v>
      </c>
      <c r="R292" s="3">
        <v>39728.944780092592</v>
      </c>
    </row>
    <row r="293" spans="1:18" s="2" customFormat="1" x14ac:dyDescent="0.2">
      <c r="A293" s="2" t="s">
        <v>361</v>
      </c>
      <c r="B293" s="2">
        <v>187</v>
      </c>
      <c r="C293" s="2">
        <v>169</v>
      </c>
      <c r="D293" s="2">
        <v>138</v>
      </c>
      <c r="E293" s="2">
        <v>162</v>
      </c>
      <c r="F293" s="2">
        <v>181</v>
      </c>
      <c r="G293" s="2">
        <v>275</v>
      </c>
      <c r="H293" s="2">
        <v>164</v>
      </c>
      <c r="I293" s="2">
        <v>172</v>
      </c>
      <c r="J293" s="2">
        <v>399</v>
      </c>
      <c r="K293" s="2">
        <v>400</v>
      </c>
      <c r="L293" s="2">
        <v>414</v>
      </c>
      <c r="M293" s="2">
        <v>12570</v>
      </c>
      <c r="N293" s="2">
        <v>-26425</v>
      </c>
      <c r="O293" s="2">
        <v>-25</v>
      </c>
      <c r="P293" s="130" t="s">
        <v>358</v>
      </c>
      <c r="Q293" s="2">
        <v>24</v>
      </c>
      <c r="R293" s="3">
        <v>39728.947754629633</v>
      </c>
    </row>
    <row r="294" spans="1:18" s="2" customFormat="1" x14ac:dyDescent="0.2">
      <c r="A294" s="2" t="s">
        <v>43</v>
      </c>
      <c r="B294" s="2">
        <v>246</v>
      </c>
      <c r="C294" s="2">
        <v>119</v>
      </c>
      <c r="D294" s="2">
        <v>148</v>
      </c>
      <c r="E294" s="2">
        <v>171</v>
      </c>
      <c r="F294" s="2">
        <v>170</v>
      </c>
      <c r="G294" s="2">
        <v>239</v>
      </c>
      <c r="H294" s="2">
        <v>155</v>
      </c>
      <c r="I294" s="2">
        <v>165</v>
      </c>
      <c r="J294" s="2">
        <v>378</v>
      </c>
      <c r="K294" s="2">
        <v>368</v>
      </c>
      <c r="L294" s="2">
        <v>400</v>
      </c>
      <c r="M294" s="2">
        <v>12459</v>
      </c>
      <c r="N294" s="2">
        <v>-26408</v>
      </c>
      <c r="O294" s="2">
        <v>-28</v>
      </c>
      <c r="P294" s="130" t="s">
        <v>362</v>
      </c>
      <c r="Q294" s="2">
        <v>25</v>
      </c>
      <c r="R294" s="3">
        <v>39728.95076388889</v>
      </c>
    </row>
    <row r="295" spans="1:18" s="2" customFormat="1" x14ac:dyDescent="0.2">
      <c r="A295" s="2" t="s">
        <v>45</v>
      </c>
      <c r="B295" s="2">
        <v>262</v>
      </c>
      <c r="C295" s="2">
        <v>121</v>
      </c>
      <c r="D295" s="2">
        <v>142</v>
      </c>
      <c r="E295" s="2">
        <v>166</v>
      </c>
      <c r="F295" s="2">
        <v>174</v>
      </c>
      <c r="G295" s="2">
        <v>234</v>
      </c>
      <c r="H295" s="2">
        <v>154</v>
      </c>
      <c r="I295" s="2">
        <v>164</v>
      </c>
      <c r="J295" s="2">
        <v>362</v>
      </c>
      <c r="K295" s="2">
        <v>389</v>
      </c>
      <c r="L295" s="2">
        <v>397</v>
      </c>
      <c r="M295" s="2">
        <v>12457.3</v>
      </c>
      <c r="N295" s="2">
        <v>-26406.3</v>
      </c>
      <c r="O295" s="2">
        <v>-28</v>
      </c>
      <c r="P295" s="130" t="s">
        <v>362</v>
      </c>
      <c r="Q295" s="2">
        <v>26</v>
      </c>
      <c r="R295" s="3">
        <v>39728.953946759262</v>
      </c>
    </row>
    <row r="296" spans="1:18" s="2" customFormat="1" x14ac:dyDescent="0.2">
      <c r="A296" s="2" t="s">
        <v>46</v>
      </c>
      <c r="B296" s="2">
        <v>238</v>
      </c>
      <c r="C296" s="2">
        <v>138</v>
      </c>
      <c r="D296" s="2">
        <v>138</v>
      </c>
      <c r="E296" s="2">
        <v>170</v>
      </c>
      <c r="F296" s="2">
        <v>170</v>
      </c>
      <c r="G296" s="2">
        <v>259</v>
      </c>
      <c r="H296" s="2">
        <v>154</v>
      </c>
      <c r="I296" s="2">
        <v>168</v>
      </c>
      <c r="J296" s="2">
        <v>379</v>
      </c>
      <c r="K296" s="2">
        <v>385</v>
      </c>
      <c r="L296" s="2">
        <v>400</v>
      </c>
      <c r="M296" s="2">
        <v>12455.7</v>
      </c>
      <c r="N296" s="2">
        <v>-26404.7</v>
      </c>
      <c r="O296" s="2">
        <v>-28</v>
      </c>
      <c r="P296" s="130" t="s">
        <v>362</v>
      </c>
      <c r="Q296" s="2">
        <v>27</v>
      </c>
      <c r="R296" s="3">
        <v>39728.956932870373</v>
      </c>
    </row>
    <row r="297" spans="1:18" s="2" customFormat="1" x14ac:dyDescent="0.2">
      <c r="A297" s="2" t="s">
        <v>47</v>
      </c>
      <c r="B297" s="2">
        <v>195</v>
      </c>
      <c r="C297" s="2">
        <v>118</v>
      </c>
      <c r="D297" s="2">
        <v>138</v>
      </c>
      <c r="E297" s="2">
        <v>170</v>
      </c>
      <c r="F297" s="2">
        <v>166</v>
      </c>
      <c r="G297" s="2">
        <v>216</v>
      </c>
      <c r="H297" s="2">
        <v>154</v>
      </c>
      <c r="I297" s="2">
        <v>164</v>
      </c>
      <c r="J297" s="2">
        <v>345</v>
      </c>
      <c r="K297" s="2">
        <v>363</v>
      </c>
      <c r="L297" s="2">
        <v>392</v>
      </c>
      <c r="M297" s="2">
        <v>12454</v>
      </c>
      <c r="N297" s="2">
        <v>-26403</v>
      </c>
      <c r="O297" s="2">
        <v>-28</v>
      </c>
      <c r="P297" s="130" t="s">
        <v>362</v>
      </c>
      <c r="Q297" s="2">
        <v>28</v>
      </c>
      <c r="R297" s="3">
        <v>39728.95994212963</v>
      </c>
    </row>
    <row r="298" spans="1:18" s="2" customFormat="1" x14ac:dyDescent="0.2">
      <c r="A298" s="2" t="s">
        <v>48</v>
      </c>
      <c r="B298" s="2">
        <v>191</v>
      </c>
      <c r="C298" s="2">
        <v>196</v>
      </c>
      <c r="D298" s="2">
        <v>146</v>
      </c>
      <c r="E298" s="2">
        <v>165</v>
      </c>
      <c r="F298" s="2">
        <v>183</v>
      </c>
      <c r="G298" s="2">
        <v>253</v>
      </c>
      <c r="H298" s="2">
        <v>162</v>
      </c>
      <c r="I298" s="2">
        <v>169</v>
      </c>
      <c r="J298" s="2">
        <v>390</v>
      </c>
      <c r="K298" s="2">
        <v>434</v>
      </c>
      <c r="L298" s="2">
        <v>64</v>
      </c>
      <c r="M298" s="2">
        <v>12276</v>
      </c>
      <c r="N298" s="2">
        <v>-27203</v>
      </c>
      <c r="O298" s="2">
        <v>-26</v>
      </c>
      <c r="P298" s="130" t="s">
        <v>363</v>
      </c>
      <c r="Q298" s="2">
        <v>29</v>
      </c>
      <c r="R298" s="3">
        <v>39728.962962962964</v>
      </c>
    </row>
    <row r="299" spans="1:18" s="2" customFormat="1" x14ac:dyDescent="0.2">
      <c r="A299" s="2" t="s">
        <v>50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 t="s">
        <v>412</v>
      </c>
      <c r="N299" s="2" t="s">
        <v>412</v>
      </c>
      <c r="O299" s="2" t="s">
        <v>412</v>
      </c>
      <c r="P299" s="130" t="s">
        <v>363</v>
      </c>
      <c r="Q299" s="2">
        <v>30</v>
      </c>
      <c r="R299" s="3">
        <v>39728.834803240738</v>
      </c>
    </row>
    <row r="300" spans="1:18" s="2" customFormat="1" x14ac:dyDescent="0.2">
      <c r="A300" s="2" t="s">
        <v>51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 t="s">
        <v>412</v>
      </c>
      <c r="N300" s="2" t="s">
        <v>412</v>
      </c>
      <c r="O300" s="2" t="s">
        <v>412</v>
      </c>
      <c r="P300" s="130" t="s">
        <v>363</v>
      </c>
      <c r="Q300" s="2">
        <v>31</v>
      </c>
      <c r="R300" s="3">
        <v>39728.834803240738</v>
      </c>
    </row>
    <row r="302" spans="1:18" s="2" customFormat="1" x14ac:dyDescent="0.2">
      <c r="A302" s="2" t="s">
        <v>0</v>
      </c>
      <c r="B302" s="2" t="s">
        <v>399</v>
      </c>
      <c r="C302" s="2" t="s">
        <v>400</v>
      </c>
      <c r="D302" s="2" t="s">
        <v>401</v>
      </c>
      <c r="E302" s="2" t="s">
        <v>402</v>
      </c>
      <c r="F302" s="2" t="s">
        <v>403</v>
      </c>
      <c r="G302" s="2" t="s">
        <v>404</v>
      </c>
      <c r="H302" s="2" t="s">
        <v>405</v>
      </c>
      <c r="I302" s="2" t="s">
        <v>406</v>
      </c>
      <c r="J302" s="2" t="s">
        <v>407</v>
      </c>
      <c r="K302" s="2" t="s">
        <v>408</v>
      </c>
      <c r="L302" s="2" t="s">
        <v>409</v>
      </c>
      <c r="M302" s="2" t="s">
        <v>13</v>
      </c>
      <c r="N302" s="2" t="s">
        <v>14</v>
      </c>
      <c r="O302" s="2" t="s">
        <v>15</v>
      </c>
      <c r="P302" s="130" t="s">
        <v>18</v>
      </c>
      <c r="Q302" s="2" t="s">
        <v>21</v>
      </c>
      <c r="R302" s="2" t="s">
        <v>22</v>
      </c>
    </row>
    <row r="303" spans="1:18" s="2" customFormat="1" x14ac:dyDescent="0.2">
      <c r="A303" s="2" t="s">
        <v>23</v>
      </c>
      <c r="B303" s="2">
        <v>220</v>
      </c>
      <c r="C303" s="2">
        <v>123</v>
      </c>
      <c r="D303" s="2">
        <v>142</v>
      </c>
      <c r="E303" s="2">
        <v>162</v>
      </c>
      <c r="F303" s="2">
        <v>174</v>
      </c>
      <c r="G303" s="2">
        <v>262</v>
      </c>
      <c r="H303" s="2">
        <v>156</v>
      </c>
      <c r="I303" s="2">
        <v>167</v>
      </c>
      <c r="J303" s="2">
        <v>398</v>
      </c>
      <c r="K303" s="2">
        <v>379</v>
      </c>
      <c r="L303" s="2">
        <v>394</v>
      </c>
      <c r="M303" s="2">
        <v>-13850</v>
      </c>
      <c r="N303" s="2">
        <v>-768</v>
      </c>
      <c r="O303" s="2">
        <v>-91</v>
      </c>
      <c r="P303" s="130" t="s">
        <v>364</v>
      </c>
      <c r="Q303" s="2">
        <v>1</v>
      </c>
      <c r="R303" s="3">
        <v>39735.551585648151</v>
      </c>
    </row>
    <row r="304" spans="1:18" s="2" customFormat="1" x14ac:dyDescent="0.2">
      <c r="A304" s="2" t="s">
        <v>26</v>
      </c>
      <c r="B304" s="2">
        <v>215</v>
      </c>
      <c r="C304" s="2">
        <v>119</v>
      </c>
      <c r="D304" s="2">
        <v>148</v>
      </c>
      <c r="E304" s="2">
        <v>161</v>
      </c>
      <c r="F304" s="2">
        <v>180</v>
      </c>
      <c r="G304" s="2">
        <v>257</v>
      </c>
      <c r="H304" s="2">
        <v>154</v>
      </c>
      <c r="I304" s="2">
        <v>169</v>
      </c>
      <c r="J304" s="2">
        <v>368</v>
      </c>
      <c r="K304" s="2">
        <v>408</v>
      </c>
      <c r="L304" s="2">
        <v>407</v>
      </c>
      <c r="M304" s="2">
        <v>-13856.3</v>
      </c>
      <c r="N304" s="2">
        <v>-771</v>
      </c>
      <c r="O304" s="2">
        <v>-91</v>
      </c>
      <c r="P304" s="130" t="s">
        <v>364</v>
      </c>
      <c r="Q304" s="2">
        <v>2</v>
      </c>
      <c r="R304" s="3">
        <v>39735.554872685185</v>
      </c>
    </row>
    <row r="305" spans="1:18" s="2" customFormat="1" x14ac:dyDescent="0.2">
      <c r="A305" s="2" t="s">
        <v>27</v>
      </c>
      <c r="B305" s="2">
        <v>219</v>
      </c>
      <c r="C305" s="2">
        <v>120</v>
      </c>
      <c r="D305" s="2">
        <v>146</v>
      </c>
      <c r="E305" s="2">
        <v>164</v>
      </c>
      <c r="F305" s="2">
        <v>187</v>
      </c>
      <c r="G305" s="2">
        <v>241</v>
      </c>
      <c r="H305" s="2">
        <v>151</v>
      </c>
      <c r="I305" s="2">
        <v>169</v>
      </c>
      <c r="J305" s="2">
        <v>365</v>
      </c>
      <c r="K305" s="2">
        <v>373</v>
      </c>
      <c r="L305" s="2">
        <v>397</v>
      </c>
      <c r="M305" s="2">
        <v>-13862.7</v>
      </c>
      <c r="N305" s="2">
        <v>-774</v>
      </c>
      <c r="O305" s="2">
        <v>-91</v>
      </c>
      <c r="P305" s="130" t="s">
        <v>364</v>
      </c>
      <c r="Q305" s="2">
        <v>3</v>
      </c>
      <c r="R305" s="3">
        <v>39735.557881944442</v>
      </c>
    </row>
    <row r="306" spans="1:18" s="2" customFormat="1" x14ac:dyDescent="0.2">
      <c r="A306" s="2" t="s">
        <v>28</v>
      </c>
      <c r="B306" s="2">
        <v>213</v>
      </c>
      <c r="C306" s="2">
        <v>122</v>
      </c>
      <c r="D306" s="2">
        <v>148</v>
      </c>
      <c r="E306" s="2">
        <v>166</v>
      </c>
      <c r="F306" s="2">
        <v>181</v>
      </c>
      <c r="G306" s="2">
        <v>261</v>
      </c>
      <c r="H306" s="2">
        <v>160</v>
      </c>
      <c r="I306" s="2">
        <v>172</v>
      </c>
      <c r="J306" s="2">
        <v>393</v>
      </c>
      <c r="K306" s="2">
        <v>402</v>
      </c>
      <c r="L306" s="2">
        <v>408</v>
      </c>
      <c r="M306" s="2">
        <v>-13869</v>
      </c>
      <c r="N306" s="2">
        <v>-777</v>
      </c>
      <c r="O306" s="2">
        <v>-91</v>
      </c>
      <c r="P306" s="130" t="s">
        <v>364</v>
      </c>
      <c r="Q306" s="2">
        <v>4</v>
      </c>
      <c r="R306" s="3">
        <v>39735.560879629629</v>
      </c>
    </row>
    <row r="307" spans="1:18" s="2" customFormat="1" x14ac:dyDescent="0.2">
      <c r="A307" s="2" t="s">
        <v>30</v>
      </c>
      <c r="B307" s="2">
        <v>191</v>
      </c>
      <c r="C307" s="2">
        <v>196</v>
      </c>
      <c r="D307" s="2">
        <v>151</v>
      </c>
      <c r="E307" s="2">
        <v>168</v>
      </c>
      <c r="F307" s="2">
        <v>181</v>
      </c>
      <c r="G307" s="2">
        <v>253</v>
      </c>
      <c r="H307" s="2">
        <v>164</v>
      </c>
      <c r="I307" s="2">
        <v>168</v>
      </c>
      <c r="J307" s="2">
        <v>402</v>
      </c>
      <c r="K307" s="2">
        <v>452</v>
      </c>
      <c r="L307" s="2">
        <v>421</v>
      </c>
      <c r="M307" s="2">
        <v>-13876</v>
      </c>
      <c r="N307" s="2">
        <v>-788</v>
      </c>
      <c r="O307" s="2">
        <v>-90</v>
      </c>
      <c r="P307" s="130" t="s">
        <v>365</v>
      </c>
      <c r="Q307" s="2">
        <v>5</v>
      </c>
      <c r="R307" s="3">
        <v>39735.563969907409</v>
      </c>
    </row>
    <row r="308" spans="1:18" s="2" customFormat="1" x14ac:dyDescent="0.2">
      <c r="A308" s="2" t="s">
        <v>32</v>
      </c>
      <c r="B308" s="2">
        <v>210</v>
      </c>
      <c r="C308" s="2">
        <v>197</v>
      </c>
      <c r="D308" s="2">
        <v>138</v>
      </c>
      <c r="E308" s="2">
        <v>173</v>
      </c>
      <c r="F308" s="2">
        <v>189</v>
      </c>
      <c r="G308" s="2">
        <v>234</v>
      </c>
      <c r="H308" s="2">
        <v>160</v>
      </c>
      <c r="I308" s="2">
        <v>169</v>
      </c>
      <c r="J308" s="2">
        <v>422</v>
      </c>
      <c r="K308" s="2">
        <v>437</v>
      </c>
      <c r="L308" s="2">
        <v>441</v>
      </c>
      <c r="M308" s="2">
        <v>-13891</v>
      </c>
      <c r="N308" s="2">
        <v>-800.5</v>
      </c>
      <c r="O308" s="2">
        <v>-90</v>
      </c>
      <c r="P308" s="130" t="s">
        <v>365</v>
      </c>
      <c r="Q308" s="2">
        <v>6</v>
      </c>
      <c r="R308" s="3">
        <v>39735.567175925928</v>
      </c>
    </row>
    <row r="309" spans="1:18" s="2" customFormat="1" x14ac:dyDescent="0.2">
      <c r="A309" s="2" t="s">
        <v>33</v>
      </c>
      <c r="B309" s="2">
        <v>190</v>
      </c>
      <c r="C309" s="2">
        <v>203</v>
      </c>
      <c r="D309" s="2">
        <v>149</v>
      </c>
      <c r="E309" s="2">
        <v>170</v>
      </c>
      <c r="F309" s="2">
        <v>178</v>
      </c>
      <c r="G309" s="2">
        <v>240</v>
      </c>
      <c r="H309" s="2">
        <v>162</v>
      </c>
      <c r="I309" s="2">
        <v>166</v>
      </c>
      <c r="J309" s="2">
        <v>427</v>
      </c>
      <c r="K309" s="2">
        <v>456</v>
      </c>
      <c r="L309" s="2">
        <v>445</v>
      </c>
      <c r="M309" s="2">
        <v>-13906</v>
      </c>
      <c r="N309" s="2">
        <v>-813</v>
      </c>
      <c r="O309" s="2">
        <v>-90</v>
      </c>
      <c r="P309" s="130" t="s">
        <v>365</v>
      </c>
      <c r="Q309" s="2">
        <v>7</v>
      </c>
      <c r="R309" s="3">
        <v>39735.570185185185</v>
      </c>
    </row>
    <row r="310" spans="1:18" s="2" customFormat="1" x14ac:dyDescent="0.2">
      <c r="A310" s="2" t="s">
        <v>36</v>
      </c>
      <c r="B310" s="2">
        <v>208</v>
      </c>
      <c r="C310" s="2">
        <v>203</v>
      </c>
      <c r="D310" s="2">
        <v>158</v>
      </c>
      <c r="E310" s="2">
        <v>170</v>
      </c>
      <c r="F310" s="2">
        <v>189</v>
      </c>
      <c r="G310" s="2">
        <v>263</v>
      </c>
      <c r="H310" s="2">
        <v>163</v>
      </c>
      <c r="I310" s="2">
        <v>168</v>
      </c>
      <c r="J310" s="2">
        <v>400</v>
      </c>
      <c r="K310" s="2">
        <v>462</v>
      </c>
      <c r="L310" s="2">
        <v>449</v>
      </c>
      <c r="M310" s="2">
        <v>-13613</v>
      </c>
      <c r="N310" s="2">
        <v>-716</v>
      </c>
      <c r="O310" s="2">
        <v>-95</v>
      </c>
      <c r="P310" s="130" t="s">
        <v>366</v>
      </c>
      <c r="Q310" s="2">
        <v>8</v>
      </c>
      <c r="R310" s="3">
        <v>39735.573310185187</v>
      </c>
    </row>
    <row r="311" spans="1:18" s="2" customFormat="1" x14ac:dyDescent="0.2">
      <c r="A311" s="2" t="s">
        <v>38</v>
      </c>
      <c r="B311" s="2">
        <v>182</v>
      </c>
      <c r="C311" s="2">
        <v>198</v>
      </c>
      <c r="D311" s="2">
        <v>146</v>
      </c>
      <c r="E311" s="2">
        <v>170</v>
      </c>
      <c r="F311" s="2">
        <v>183</v>
      </c>
      <c r="G311" s="2">
        <v>253</v>
      </c>
      <c r="H311" s="2">
        <v>159</v>
      </c>
      <c r="I311" s="2">
        <v>170</v>
      </c>
      <c r="J311" s="2">
        <v>420</v>
      </c>
      <c r="K311" s="2">
        <v>451</v>
      </c>
      <c r="L311" s="2">
        <v>448</v>
      </c>
      <c r="M311" s="2">
        <v>-13605.3</v>
      </c>
      <c r="N311" s="2">
        <v>-726</v>
      </c>
      <c r="O311" s="2">
        <v>-95</v>
      </c>
      <c r="P311" s="130" t="s">
        <v>366</v>
      </c>
      <c r="Q311" s="2">
        <v>9</v>
      </c>
      <c r="R311" s="3">
        <v>39735.576504629629</v>
      </c>
    </row>
    <row r="312" spans="1:18" s="2" customFormat="1" x14ac:dyDescent="0.2">
      <c r="A312" s="2" t="s">
        <v>354</v>
      </c>
      <c r="B312" s="2">
        <v>201</v>
      </c>
      <c r="C312" s="2">
        <v>198</v>
      </c>
      <c r="D312" s="2">
        <v>152</v>
      </c>
      <c r="E312" s="2">
        <v>169</v>
      </c>
      <c r="F312" s="2">
        <v>192</v>
      </c>
      <c r="G312" s="2">
        <v>248</v>
      </c>
      <c r="H312" s="2">
        <v>165</v>
      </c>
      <c r="I312" s="2">
        <v>168</v>
      </c>
      <c r="J312" s="2">
        <v>435</v>
      </c>
      <c r="K312" s="2">
        <v>469</v>
      </c>
      <c r="L312" s="2">
        <v>438</v>
      </c>
      <c r="M312" s="2">
        <v>-13597.7</v>
      </c>
      <c r="N312" s="2">
        <v>-736</v>
      </c>
      <c r="O312" s="2">
        <v>-95</v>
      </c>
      <c r="P312" s="130" t="s">
        <v>366</v>
      </c>
      <c r="Q312" s="2">
        <v>10</v>
      </c>
      <c r="R312" s="3">
        <v>39735.579502314817</v>
      </c>
    </row>
    <row r="313" spans="1:18" s="2" customFormat="1" x14ac:dyDescent="0.2">
      <c r="A313" s="2" t="s">
        <v>355</v>
      </c>
      <c r="B313" s="2">
        <v>198</v>
      </c>
      <c r="C313" s="2">
        <v>194</v>
      </c>
      <c r="D313" s="2">
        <v>146</v>
      </c>
      <c r="E313" s="2">
        <v>170</v>
      </c>
      <c r="F313" s="2">
        <v>177</v>
      </c>
      <c r="G313" s="2">
        <v>254</v>
      </c>
      <c r="H313" s="2">
        <v>162</v>
      </c>
      <c r="I313" s="2">
        <v>167</v>
      </c>
      <c r="J313" s="2">
        <v>404</v>
      </c>
      <c r="K313" s="2">
        <v>433</v>
      </c>
      <c r="L313" s="2">
        <v>455</v>
      </c>
      <c r="M313" s="2">
        <v>-13590</v>
      </c>
      <c r="N313" s="2">
        <v>-746</v>
      </c>
      <c r="O313" s="2">
        <v>-95</v>
      </c>
      <c r="P313" s="130" t="s">
        <v>366</v>
      </c>
      <c r="Q313" s="2">
        <v>11</v>
      </c>
      <c r="R313" s="3">
        <v>39735.582488425927</v>
      </c>
    </row>
    <row r="314" spans="1:18" s="2" customFormat="1" x14ac:dyDescent="0.2">
      <c r="A314" s="2" t="s">
        <v>39</v>
      </c>
      <c r="B314" s="2">
        <v>208</v>
      </c>
      <c r="C314" s="2">
        <v>131</v>
      </c>
      <c r="D314" s="2">
        <v>152</v>
      </c>
      <c r="E314" s="2">
        <v>165</v>
      </c>
      <c r="F314" s="2">
        <v>171</v>
      </c>
      <c r="G314" s="2">
        <v>254</v>
      </c>
      <c r="H314" s="2">
        <v>160</v>
      </c>
      <c r="I314" s="2">
        <v>173</v>
      </c>
      <c r="J314" s="2">
        <v>397</v>
      </c>
      <c r="K314" s="2">
        <v>394</v>
      </c>
      <c r="L314" s="2">
        <v>412</v>
      </c>
      <c r="M314" s="2">
        <v>-13626</v>
      </c>
      <c r="N314" s="2">
        <v>-1089</v>
      </c>
      <c r="O314" s="2">
        <v>-90</v>
      </c>
      <c r="P314" s="130" t="s">
        <v>367</v>
      </c>
      <c r="Q314" s="2">
        <v>12</v>
      </c>
      <c r="R314" s="3">
        <v>39735.58556712963</v>
      </c>
    </row>
    <row r="315" spans="1:18" s="2" customFormat="1" x14ac:dyDescent="0.2">
      <c r="A315" s="2" t="s">
        <v>41</v>
      </c>
      <c r="B315" s="2">
        <v>207</v>
      </c>
      <c r="C315" s="2">
        <v>116</v>
      </c>
      <c r="D315" s="2">
        <v>149</v>
      </c>
      <c r="E315" s="2">
        <v>164</v>
      </c>
      <c r="F315" s="2">
        <v>168</v>
      </c>
      <c r="G315" s="2">
        <v>243</v>
      </c>
      <c r="H315" s="2">
        <v>159</v>
      </c>
      <c r="I315" s="2">
        <v>170</v>
      </c>
      <c r="J315" s="2">
        <v>382</v>
      </c>
      <c r="K315" s="2">
        <v>404</v>
      </c>
      <c r="L315" s="2">
        <v>411</v>
      </c>
      <c r="M315" s="2">
        <v>-13632.5</v>
      </c>
      <c r="N315" s="2">
        <v>-1091.5</v>
      </c>
      <c r="O315" s="2">
        <v>-90</v>
      </c>
      <c r="P315" s="130" t="s">
        <v>367</v>
      </c>
      <c r="Q315" s="2">
        <v>13</v>
      </c>
      <c r="R315" s="3">
        <v>39735.588819444441</v>
      </c>
    </row>
    <row r="316" spans="1:18" s="2" customFormat="1" x14ac:dyDescent="0.2">
      <c r="A316" s="2" t="s">
        <v>42</v>
      </c>
      <c r="B316" s="2">
        <v>228</v>
      </c>
      <c r="C316" s="2">
        <v>128</v>
      </c>
      <c r="D316" s="2">
        <v>151</v>
      </c>
      <c r="E316" s="2">
        <v>165</v>
      </c>
      <c r="F316" s="2">
        <v>182</v>
      </c>
      <c r="G316" s="2">
        <v>259</v>
      </c>
      <c r="H316" s="2">
        <v>157</v>
      </c>
      <c r="I316" s="2">
        <v>171</v>
      </c>
      <c r="J316" s="2">
        <v>413</v>
      </c>
      <c r="K316" s="2">
        <v>400</v>
      </c>
      <c r="L316" s="2">
        <v>410</v>
      </c>
      <c r="M316" s="2">
        <v>-13639</v>
      </c>
      <c r="N316" s="2">
        <v>-1094</v>
      </c>
      <c r="O316" s="2">
        <v>-90</v>
      </c>
      <c r="P316" s="130" t="s">
        <v>367</v>
      </c>
      <c r="Q316" s="2">
        <v>14</v>
      </c>
      <c r="R316" s="3">
        <v>39735.591840277775</v>
      </c>
    </row>
    <row r="317" spans="1:18" s="2" customFormat="1" x14ac:dyDescent="0.2">
      <c r="A317" s="2" t="s">
        <v>359</v>
      </c>
      <c r="B317" s="2">
        <v>220</v>
      </c>
      <c r="C317" s="2">
        <v>122</v>
      </c>
      <c r="D317" s="2">
        <v>151</v>
      </c>
      <c r="E317" s="2">
        <v>161</v>
      </c>
      <c r="F317" s="2">
        <v>173</v>
      </c>
      <c r="G317" s="2">
        <v>237</v>
      </c>
      <c r="H317" s="2">
        <v>158</v>
      </c>
      <c r="I317" s="2">
        <v>171</v>
      </c>
      <c r="J317" s="2">
        <v>382</v>
      </c>
      <c r="K317" s="2">
        <v>392</v>
      </c>
      <c r="L317" s="2">
        <v>382</v>
      </c>
      <c r="M317" s="2">
        <v>-13645.5</v>
      </c>
      <c r="N317" s="2">
        <v>-1096.5</v>
      </c>
      <c r="O317" s="2">
        <v>-90</v>
      </c>
      <c r="P317" s="130" t="s">
        <v>367</v>
      </c>
      <c r="Q317" s="2">
        <v>15</v>
      </c>
      <c r="R317" s="3">
        <v>39735.594861111109</v>
      </c>
    </row>
    <row r="318" spans="1:18" s="2" customFormat="1" x14ac:dyDescent="0.2">
      <c r="A318" s="2" t="s">
        <v>360</v>
      </c>
      <c r="B318" s="2">
        <v>188</v>
      </c>
      <c r="C318" s="2">
        <v>120</v>
      </c>
      <c r="D318" s="2">
        <v>155</v>
      </c>
      <c r="E318" s="2">
        <v>167</v>
      </c>
      <c r="F318" s="2">
        <v>180</v>
      </c>
      <c r="G318" s="2">
        <v>261</v>
      </c>
      <c r="H318" s="2">
        <v>158</v>
      </c>
      <c r="I318" s="2">
        <v>167</v>
      </c>
      <c r="J318" s="2">
        <v>403</v>
      </c>
      <c r="K318" s="2">
        <v>406</v>
      </c>
      <c r="L318" s="2">
        <v>393</v>
      </c>
      <c r="M318" s="2">
        <v>-13652</v>
      </c>
      <c r="N318" s="2">
        <v>-1099</v>
      </c>
      <c r="O318" s="2">
        <v>-90</v>
      </c>
      <c r="P318" s="130" t="s">
        <v>367</v>
      </c>
      <c r="Q318" s="2">
        <v>16</v>
      </c>
      <c r="R318" s="3">
        <v>39735.597870370373</v>
      </c>
    </row>
    <row r="319" spans="1:18" s="2" customFormat="1" x14ac:dyDescent="0.2">
      <c r="A319" s="2" t="s">
        <v>43</v>
      </c>
      <c r="B319" s="2">
        <v>193</v>
      </c>
      <c r="C319" s="2">
        <v>200</v>
      </c>
      <c r="D319" s="2">
        <v>142</v>
      </c>
      <c r="E319" s="2">
        <v>165</v>
      </c>
      <c r="F319" s="2">
        <v>197</v>
      </c>
      <c r="G319" s="2">
        <v>247</v>
      </c>
      <c r="H319" s="2">
        <v>157</v>
      </c>
      <c r="I319" s="2">
        <v>165</v>
      </c>
      <c r="J319" s="2">
        <v>419</v>
      </c>
      <c r="K319" s="2">
        <v>473</v>
      </c>
      <c r="L319" s="2">
        <v>442</v>
      </c>
      <c r="M319" s="2">
        <v>-13802</v>
      </c>
      <c r="N319" s="2">
        <v>-1123</v>
      </c>
      <c r="O319" s="2">
        <v>-90</v>
      </c>
      <c r="P319" s="130" t="s">
        <v>368</v>
      </c>
      <c r="Q319" s="2">
        <v>17</v>
      </c>
      <c r="R319" s="3">
        <v>39735.600983796299</v>
      </c>
    </row>
    <row r="320" spans="1:18" s="2" customFormat="1" x14ac:dyDescent="0.2">
      <c r="A320" s="2" t="s">
        <v>45</v>
      </c>
      <c r="B320" s="2">
        <v>198</v>
      </c>
      <c r="C320" s="2">
        <v>199</v>
      </c>
      <c r="D320" s="2">
        <v>153</v>
      </c>
      <c r="E320" s="2">
        <v>168</v>
      </c>
      <c r="F320" s="2">
        <v>188</v>
      </c>
      <c r="G320" s="2">
        <v>238</v>
      </c>
      <c r="H320" s="2">
        <v>164</v>
      </c>
      <c r="I320" s="2">
        <v>166</v>
      </c>
      <c r="J320" s="2">
        <v>394</v>
      </c>
      <c r="K320" s="2">
        <v>455</v>
      </c>
      <c r="L320" s="2">
        <v>439</v>
      </c>
      <c r="M320" s="2">
        <v>-13803</v>
      </c>
      <c r="N320" s="2">
        <v>-1110.5</v>
      </c>
      <c r="O320" s="2">
        <v>-90</v>
      </c>
      <c r="P320" s="130" t="s">
        <v>368</v>
      </c>
      <c r="Q320" s="2">
        <v>18</v>
      </c>
      <c r="R320" s="3">
        <v>39735.604212962964</v>
      </c>
    </row>
    <row r="321" spans="1:18" s="2" customFormat="1" x14ac:dyDescent="0.2">
      <c r="A321" s="2" t="s">
        <v>46</v>
      </c>
      <c r="B321" s="2">
        <v>208</v>
      </c>
      <c r="C321" s="2">
        <v>197</v>
      </c>
      <c r="D321" s="2">
        <v>146</v>
      </c>
      <c r="E321" s="2">
        <v>168</v>
      </c>
      <c r="F321" s="2">
        <v>183</v>
      </c>
      <c r="G321" s="2">
        <v>236</v>
      </c>
      <c r="H321" s="2">
        <v>161</v>
      </c>
      <c r="I321" s="2">
        <v>168</v>
      </c>
      <c r="J321" s="2">
        <v>411</v>
      </c>
      <c r="K321" s="2">
        <v>470</v>
      </c>
      <c r="L321" s="2">
        <v>435</v>
      </c>
      <c r="M321" s="2">
        <v>-13804</v>
      </c>
      <c r="N321" s="2">
        <v>-1098</v>
      </c>
      <c r="O321" s="2">
        <v>-90</v>
      </c>
      <c r="P321" s="130" t="s">
        <v>368</v>
      </c>
      <c r="Q321" s="2">
        <v>19</v>
      </c>
      <c r="R321" s="3">
        <v>39735.607222222221</v>
      </c>
    </row>
    <row r="322" spans="1:18" s="2" customFormat="1" x14ac:dyDescent="0.2">
      <c r="A322" s="2" t="s">
        <v>47</v>
      </c>
      <c r="B322" s="2">
        <v>195</v>
      </c>
      <c r="C322" s="2">
        <v>202</v>
      </c>
      <c r="D322" s="2">
        <v>152</v>
      </c>
      <c r="E322" s="2">
        <v>168</v>
      </c>
      <c r="F322" s="2">
        <v>188</v>
      </c>
      <c r="G322" s="2">
        <v>243</v>
      </c>
      <c r="H322" s="2">
        <v>161</v>
      </c>
      <c r="I322" s="2">
        <v>168</v>
      </c>
      <c r="J322" s="2">
        <v>416</v>
      </c>
      <c r="K322" s="2">
        <v>446</v>
      </c>
      <c r="L322" s="2">
        <v>440</v>
      </c>
      <c r="M322" s="2">
        <v>-13805</v>
      </c>
      <c r="N322" s="2">
        <v>-1085.5</v>
      </c>
      <c r="O322" s="2">
        <v>-90</v>
      </c>
      <c r="P322" s="130" t="s">
        <v>368</v>
      </c>
      <c r="Q322" s="2">
        <v>20</v>
      </c>
      <c r="R322" s="3">
        <v>39735.610208333332</v>
      </c>
    </row>
    <row r="323" spans="1:18" s="2" customFormat="1" x14ac:dyDescent="0.2">
      <c r="A323" s="2" t="s">
        <v>369</v>
      </c>
      <c r="B323" s="2">
        <v>193</v>
      </c>
      <c r="C323" s="2">
        <v>201</v>
      </c>
      <c r="D323" s="2">
        <v>150</v>
      </c>
      <c r="E323" s="2">
        <v>170</v>
      </c>
      <c r="F323" s="2">
        <v>179</v>
      </c>
      <c r="G323" s="2">
        <v>252</v>
      </c>
      <c r="H323" s="2">
        <v>160</v>
      </c>
      <c r="I323" s="2">
        <v>167</v>
      </c>
      <c r="J323" s="2">
        <v>390</v>
      </c>
      <c r="K323" s="2">
        <v>469</v>
      </c>
      <c r="L323" s="2">
        <v>442</v>
      </c>
      <c r="M323" s="2">
        <v>-13806</v>
      </c>
      <c r="N323" s="2">
        <v>-1073</v>
      </c>
      <c r="O323" s="2">
        <v>-90</v>
      </c>
      <c r="P323" s="130" t="s">
        <v>368</v>
      </c>
      <c r="Q323" s="2">
        <v>21</v>
      </c>
      <c r="R323" s="3">
        <v>39735.613217592596</v>
      </c>
    </row>
    <row r="324" spans="1:18" s="2" customFormat="1" x14ac:dyDescent="0.2">
      <c r="A324" s="2" t="s">
        <v>48</v>
      </c>
      <c r="B324" s="2">
        <v>191</v>
      </c>
      <c r="C324" s="2">
        <v>198</v>
      </c>
      <c r="D324" s="2">
        <v>151</v>
      </c>
      <c r="E324" s="2">
        <v>165</v>
      </c>
      <c r="F324" s="2">
        <v>183</v>
      </c>
      <c r="G324" s="2">
        <v>242</v>
      </c>
      <c r="H324" s="2">
        <v>157</v>
      </c>
      <c r="I324" s="2">
        <v>167</v>
      </c>
      <c r="J324" s="2">
        <v>388</v>
      </c>
      <c r="K324" s="2">
        <v>432</v>
      </c>
      <c r="L324" s="2">
        <v>435</v>
      </c>
      <c r="M324" s="2">
        <v>7512</v>
      </c>
      <c r="N324" s="2">
        <v>720</v>
      </c>
      <c r="O324" s="2">
        <v>-65</v>
      </c>
      <c r="P324" s="130" t="s">
        <v>370</v>
      </c>
      <c r="Q324" s="2">
        <v>22</v>
      </c>
      <c r="R324" s="3">
        <v>39735.616331018522</v>
      </c>
    </row>
    <row r="325" spans="1:18" s="2" customFormat="1" x14ac:dyDescent="0.2">
      <c r="A325" s="2" t="s">
        <v>50</v>
      </c>
      <c r="B325" s="2">
        <v>198</v>
      </c>
      <c r="C325" s="2">
        <v>202</v>
      </c>
      <c r="D325" s="2">
        <v>147</v>
      </c>
      <c r="E325" s="2">
        <v>170</v>
      </c>
      <c r="F325" s="2">
        <v>184</v>
      </c>
      <c r="G325" s="2">
        <v>244</v>
      </c>
      <c r="H325" s="2">
        <v>162</v>
      </c>
      <c r="I325" s="2">
        <v>166</v>
      </c>
      <c r="J325" s="2">
        <v>413</v>
      </c>
      <c r="K325" s="2">
        <v>433</v>
      </c>
      <c r="L325" s="2">
        <v>427</v>
      </c>
      <c r="M325" s="2">
        <v>7503</v>
      </c>
      <c r="N325" s="2">
        <v>703.6</v>
      </c>
      <c r="O325" s="2">
        <v>-65</v>
      </c>
      <c r="P325" s="130" t="s">
        <v>370</v>
      </c>
      <c r="Q325" s="2">
        <v>23</v>
      </c>
      <c r="R325" s="3">
        <v>39735.61954861111</v>
      </c>
    </row>
    <row r="326" spans="1:18" s="2" customFormat="1" x14ac:dyDescent="0.2">
      <c r="A326" s="2" t="s">
        <v>51</v>
      </c>
      <c r="B326" s="2">
        <v>193</v>
      </c>
      <c r="C326" s="2">
        <v>196</v>
      </c>
      <c r="D326" s="2">
        <v>155</v>
      </c>
      <c r="E326" s="2">
        <v>168</v>
      </c>
      <c r="F326" s="2">
        <v>191</v>
      </c>
      <c r="G326" s="2">
        <v>244</v>
      </c>
      <c r="H326" s="2">
        <v>160</v>
      </c>
      <c r="I326" s="2">
        <v>167</v>
      </c>
      <c r="J326" s="2">
        <v>417</v>
      </c>
      <c r="K326" s="2">
        <v>442</v>
      </c>
      <c r="L326" s="2">
        <v>439</v>
      </c>
      <c r="M326" s="2">
        <v>7494</v>
      </c>
      <c r="N326" s="2">
        <v>687.2</v>
      </c>
      <c r="O326" s="2">
        <v>-65</v>
      </c>
      <c r="P326" s="130" t="s">
        <v>370</v>
      </c>
      <c r="Q326" s="2">
        <v>24</v>
      </c>
      <c r="R326" s="3">
        <v>39735.622557870367</v>
      </c>
    </row>
    <row r="327" spans="1:18" s="2" customFormat="1" x14ac:dyDescent="0.2">
      <c r="A327" s="2" t="s">
        <v>52</v>
      </c>
      <c r="B327" s="2">
        <v>202</v>
      </c>
      <c r="C327" s="2">
        <v>196</v>
      </c>
      <c r="D327" s="2">
        <v>155</v>
      </c>
      <c r="E327" s="2">
        <v>174</v>
      </c>
      <c r="F327" s="2">
        <v>181</v>
      </c>
      <c r="G327" s="2">
        <v>238</v>
      </c>
      <c r="H327" s="2">
        <v>163</v>
      </c>
      <c r="I327" s="2">
        <v>165</v>
      </c>
      <c r="J327" s="2">
        <v>401</v>
      </c>
      <c r="K327" s="2">
        <v>460</v>
      </c>
      <c r="L327" s="2">
        <v>432</v>
      </c>
      <c r="M327" s="2">
        <v>7485</v>
      </c>
      <c r="N327" s="2">
        <v>670.8</v>
      </c>
      <c r="O327" s="2">
        <v>-65</v>
      </c>
      <c r="P327" s="130" t="s">
        <v>370</v>
      </c>
      <c r="Q327" s="2">
        <v>25</v>
      </c>
      <c r="R327" s="3">
        <v>39735.625590277778</v>
      </c>
    </row>
    <row r="328" spans="1:18" s="2" customFormat="1" x14ac:dyDescent="0.2">
      <c r="A328" s="2" t="s">
        <v>371</v>
      </c>
      <c r="B328" s="2">
        <v>200</v>
      </c>
      <c r="C328" s="2">
        <v>203</v>
      </c>
      <c r="D328" s="2">
        <v>153</v>
      </c>
      <c r="E328" s="2">
        <v>172</v>
      </c>
      <c r="F328" s="2">
        <v>185</v>
      </c>
      <c r="G328" s="2">
        <v>238</v>
      </c>
      <c r="H328" s="2">
        <v>160</v>
      </c>
      <c r="I328" s="2">
        <v>165</v>
      </c>
      <c r="J328" s="2">
        <v>416</v>
      </c>
      <c r="K328" s="2">
        <v>453</v>
      </c>
      <c r="L328" s="2">
        <v>453</v>
      </c>
      <c r="M328" s="2">
        <v>7476</v>
      </c>
      <c r="N328" s="2">
        <v>654.4</v>
      </c>
      <c r="O328" s="2">
        <v>-65</v>
      </c>
      <c r="P328" s="130" t="s">
        <v>370</v>
      </c>
      <c r="Q328" s="2">
        <v>26</v>
      </c>
      <c r="R328" s="3">
        <v>39735.628599537034</v>
      </c>
    </row>
    <row r="329" spans="1:18" s="2" customFormat="1" x14ac:dyDescent="0.2">
      <c r="A329" s="2" t="s">
        <v>372</v>
      </c>
      <c r="B329" s="2">
        <v>200</v>
      </c>
      <c r="C329" s="2">
        <v>199</v>
      </c>
      <c r="D329" s="2">
        <v>143</v>
      </c>
      <c r="E329" s="2">
        <v>165</v>
      </c>
      <c r="F329" s="2">
        <v>187</v>
      </c>
      <c r="G329" s="2">
        <v>248</v>
      </c>
      <c r="H329" s="2">
        <v>160</v>
      </c>
      <c r="I329" s="2">
        <v>167</v>
      </c>
      <c r="J329" s="2">
        <v>393</v>
      </c>
      <c r="K329" s="2">
        <v>435</v>
      </c>
      <c r="L329" s="2">
        <v>413</v>
      </c>
      <c r="M329" s="2">
        <v>7467</v>
      </c>
      <c r="N329" s="2">
        <v>638</v>
      </c>
      <c r="O329" s="2">
        <v>-65</v>
      </c>
      <c r="P329" s="130" t="s">
        <v>370</v>
      </c>
      <c r="Q329" s="2">
        <v>27</v>
      </c>
      <c r="R329" s="3">
        <v>39735.631620370368</v>
      </c>
    </row>
    <row r="330" spans="1:18" s="2" customFormat="1" x14ac:dyDescent="0.2">
      <c r="A330" s="2" t="s">
        <v>53</v>
      </c>
      <c r="B330" s="2">
        <v>190</v>
      </c>
      <c r="C330" s="2">
        <v>194</v>
      </c>
      <c r="D330" s="2">
        <v>143</v>
      </c>
      <c r="E330" s="2">
        <v>168</v>
      </c>
      <c r="F330" s="2">
        <v>186</v>
      </c>
      <c r="G330" s="2">
        <v>267</v>
      </c>
      <c r="H330" s="2">
        <v>161</v>
      </c>
      <c r="I330" s="2">
        <v>166</v>
      </c>
      <c r="J330" s="2">
        <v>396</v>
      </c>
      <c r="K330" s="2">
        <v>428</v>
      </c>
      <c r="L330" s="2">
        <v>438</v>
      </c>
      <c r="M330" s="2">
        <v>7280</v>
      </c>
      <c r="N330" s="2">
        <v>-606</v>
      </c>
      <c r="O330" s="2">
        <v>-65</v>
      </c>
      <c r="P330" s="130" t="s">
        <v>373</v>
      </c>
      <c r="Q330" s="2">
        <v>28</v>
      </c>
      <c r="R330" s="3">
        <v>39735.634733796294</v>
      </c>
    </row>
    <row r="331" spans="1:18" s="2" customFormat="1" x14ac:dyDescent="0.2">
      <c r="A331" s="2" t="s">
        <v>55</v>
      </c>
      <c r="B331" s="2">
        <v>201</v>
      </c>
      <c r="C331" s="2">
        <v>198</v>
      </c>
      <c r="D331" s="2">
        <v>149</v>
      </c>
      <c r="E331" s="2">
        <v>166</v>
      </c>
      <c r="F331" s="2">
        <v>182</v>
      </c>
      <c r="G331" s="2">
        <v>233</v>
      </c>
      <c r="H331" s="2">
        <v>159</v>
      </c>
      <c r="I331" s="2">
        <v>165</v>
      </c>
      <c r="J331" s="2">
        <v>422</v>
      </c>
      <c r="K331" s="2">
        <v>426</v>
      </c>
      <c r="L331" s="2">
        <v>436</v>
      </c>
      <c r="M331" s="2">
        <v>7277.3</v>
      </c>
      <c r="N331" s="2">
        <v>-583</v>
      </c>
      <c r="O331" s="2">
        <v>-65</v>
      </c>
      <c r="P331" s="130" t="s">
        <v>373</v>
      </c>
      <c r="Q331" s="2">
        <v>29</v>
      </c>
      <c r="R331" s="3">
        <v>39735.637986111113</v>
      </c>
    </row>
    <row r="332" spans="1:18" s="2" customFormat="1" x14ac:dyDescent="0.2">
      <c r="A332" s="2" t="s">
        <v>56</v>
      </c>
      <c r="B332" s="2">
        <v>192</v>
      </c>
      <c r="C332" s="2">
        <v>200</v>
      </c>
      <c r="D332" s="2">
        <v>152</v>
      </c>
      <c r="E332" s="2">
        <v>171</v>
      </c>
      <c r="F332" s="2">
        <v>180</v>
      </c>
      <c r="G332" s="2">
        <v>241</v>
      </c>
      <c r="H332" s="2">
        <v>162</v>
      </c>
      <c r="I332" s="2">
        <v>167</v>
      </c>
      <c r="J332" s="2">
        <v>410</v>
      </c>
      <c r="K332" s="2">
        <v>441</v>
      </c>
      <c r="L332" s="2">
        <v>442</v>
      </c>
      <c r="M332" s="2">
        <v>7274.5</v>
      </c>
      <c r="N332" s="2">
        <v>-560</v>
      </c>
      <c r="O332" s="2">
        <v>-65</v>
      </c>
      <c r="P332" s="130" t="s">
        <v>373</v>
      </c>
      <c r="Q332" s="2">
        <v>30</v>
      </c>
      <c r="R332" s="3">
        <v>39735.64099537037</v>
      </c>
    </row>
    <row r="333" spans="1:18" s="2" customFormat="1" x14ac:dyDescent="0.2">
      <c r="A333" s="2" t="s">
        <v>57</v>
      </c>
      <c r="B333" s="2">
        <v>197</v>
      </c>
      <c r="C333" s="2">
        <v>195</v>
      </c>
      <c r="D333" s="2">
        <v>145</v>
      </c>
      <c r="E333" s="2">
        <v>172</v>
      </c>
      <c r="F333" s="2">
        <v>185</v>
      </c>
      <c r="G333" s="2">
        <v>247</v>
      </c>
      <c r="H333" s="2">
        <v>159</v>
      </c>
      <c r="I333" s="2">
        <v>168</v>
      </c>
      <c r="J333" s="2">
        <v>398</v>
      </c>
      <c r="K333" s="2">
        <v>443</v>
      </c>
      <c r="L333" s="2">
        <v>439</v>
      </c>
      <c r="M333" s="2">
        <v>7271.8</v>
      </c>
      <c r="N333" s="2">
        <v>-537</v>
      </c>
      <c r="O333" s="2">
        <v>-65</v>
      </c>
      <c r="P333" s="130" t="s">
        <v>373</v>
      </c>
      <c r="Q333" s="2">
        <v>31</v>
      </c>
      <c r="R333" s="3">
        <v>39735.643993055557</v>
      </c>
    </row>
    <row r="334" spans="1:18" s="2" customFormat="1" x14ac:dyDescent="0.2">
      <c r="A334" s="2" t="s">
        <v>58</v>
      </c>
      <c r="B334" s="2">
        <v>199</v>
      </c>
      <c r="C334" s="2">
        <v>191</v>
      </c>
      <c r="D334" s="2">
        <v>147</v>
      </c>
      <c r="E334" s="2">
        <v>166</v>
      </c>
      <c r="F334" s="2">
        <v>184</v>
      </c>
      <c r="G334" s="2">
        <v>241</v>
      </c>
      <c r="H334" s="2">
        <v>158</v>
      </c>
      <c r="I334" s="2">
        <v>168</v>
      </c>
      <c r="J334" s="2">
        <v>425</v>
      </c>
      <c r="K334" s="2">
        <v>444</v>
      </c>
      <c r="L334" s="2">
        <v>442</v>
      </c>
      <c r="M334" s="2">
        <v>7269</v>
      </c>
      <c r="N334" s="2">
        <v>-514</v>
      </c>
      <c r="O334" s="2">
        <v>-65</v>
      </c>
      <c r="P334" s="130" t="s">
        <v>373</v>
      </c>
      <c r="Q334" s="2">
        <v>32</v>
      </c>
      <c r="R334" s="3">
        <v>39735.647002314814</v>
      </c>
    </row>
    <row r="335" spans="1:18" s="2" customFormat="1" x14ac:dyDescent="0.2">
      <c r="A335" s="2" t="s">
        <v>59</v>
      </c>
      <c r="B335" s="2">
        <v>186</v>
      </c>
      <c r="C335" s="2">
        <v>186</v>
      </c>
      <c r="D335" s="2">
        <v>150</v>
      </c>
      <c r="E335" s="2">
        <v>168</v>
      </c>
      <c r="F335" s="2">
        <v>181</v>
      </c>
      <c r="G335" s="2">
        <v>245</v>
      </c>
      <c r="H335" s="2">
        <v>154</v>
      </c>
      <c r="I335" s="2">
        <v>164</v>
      </c>
      <c r="J335" s="2">
        <v>385</v>
      </c>
      <c r="K335" s="2">
        <v>451</v>
      </c>
      <c r="L335" s="2">
        <v>427</v>
      </c>
      <c r="M335" s="2">
        <v>18176</v>
      </c>
      <c r="N335" s="2">
        <v>-104</v>
      </c>
      <c r="O335" s="2">
        <v>-72</v>
      </c>
      <c r="P335" s="130" t="s">
        <v>374</v>
      </c>
      <c r="Q335" s="2">
        <v>33</v>
      </c>
      <c r="R335" s="3">
        <v>39735.650104166663</v>
      </c>
    </row>
    <row r="336" spans="1:18" s="2" customFormat="1" x14ac:dyDescent="0.2">
      <c r="A336" s="2" t="s">
        <v>61</v>
      </c>
      <c r="B336" s="2">
        <v>197</v>
      </c>
      <c r="C336" s="2">
        <v>200</v>
      </c>
      <c r="D336" s="2">
        <v>146</v>
      </c>
      <c r="E336" s="2">
        <v>172</v>
      </c>
      <c r="F336" s="2">
        <v>181</v>
      </c>
      <c r="G336" s="2">
        <v>240</v>
      </c>
      <c r="H336" s="2">
        <v>163</v>
      </c>
      <c r="I336" s="2">
        <v>168</v>
      </c>
      <c r="J336" s="2">
        <v>393</v>
      </c>
      <c r="K336" s="2">
        <v>449</v>
      </c>
      <c r="L336" s="2">
        <v>430</v>
      </c>
      <c r="M336" s="2">
        <v>18182.2</v>
      </c>
      <c r="N336" s="2">
        <v>-116.2</v>
      </c>
      <c r="O336" s="2">
        <v>-72</v>
      </c>
      <c r="P336" s="130" t="s">
        <v>374</v>
      </c>
      <c r="Q336" s="2">
        <v>34</v>
      </c>
      <c r="R336" s="3">
        <v>39735.653310185182</v>
      </c>
    </row>
    <row r="337" spans="1:18" s="2" customFormat="1" x14ac:dyDescent="0.2">
      <c r="A337" s="2" t="s">
        <v>62</v>
      </c>
      <c r="B337" s="2">
        <v>187</v>
      </c>
      <c r="C337" s="2">
        <v>195</v>
      </c>
      <c r="D337" s="2">
        <v>142</v>
      </c>
      <c r="E337" s="2">
        <v>176</v>
      </c>
      <c r="F337" s="2">
        <v>178</v>
      </c>
      <c r="G337" s="2">
        <v>248</v>
      </c>
      <c r="H337" s="2">
        <v>159</v>
      </c>
      <c r="I337" s="2">
        <v>167</v>
      </c>
      <c r="J337" s="2">
        <v>404</v>
      </c>
      <c r="K337" s="2">
        <v>455</v>
      </c>
      <c r="L337" s="2">
        <v>436</v>
      </c>
      <c r="M337" s="2">
        <v>18188.400000000001</v>
      </c>
      <c r="N337" s="2">
        <v>-128.4</v>
      </c>
      <c r="O337" s="2">
        <v>-72</v>
      </c>
      <c r="P337" s="130" t="s">
        <v>374</v>
      </c>
      <c r="Q337" s="2">
        <v>35</v>
      </c>
      <c r="R337" s="3">
        <v>39735.656331018516</v>
      </c>
    </row>
    <row r="338" spans="1:18" s="2" customFormat="1" x14ac:dyDescent="0.2">
      <c r="A338" s="2" t="s">
        <v>63</v>
      </c>
      <c r="B338" s="2">
        <v>187</v>
      </c>
      <c r="C338" s="2">
        <v>200</v>
      </c>
      <c r="D338" s="2">
        <v>137</v>
      </c>
      <c r="E338" s="2">
        <v>169</v>
      </c>
      <c r="F338" s="2">
        <v>184</v>
      </c>
      <c r="G338" s="2">
        <v>235</v>
      </c>
      <c r="H338" s="2">
        <v>161</v>
      </c>
      <c r="I338" s="2">
        <v>167</v>
      </c>
      <c r="J338" s="2">
        <v>406</v>
      </c>
      <c r="K338" s="2">
        <v>449</v>
      </c>
      <c r="L338" s="2">
        <v>436</v>
      </c>
      <c r="M338" s="2">
        <v>18194.599999999999</v>
      </c>
      <c r="N338" s="2">
        <v>-140.6</v>
      </c>
      <c r="O338" s="2">
        <v>-72</v>
      </c>
      <c r="P338" s="130" t="s">
        <v>374</v>
      </c>
      <c r="Q338" s="2">
        <v>36</v>
      </c>
      <c r="R338" s="3">
        <v>39735.65934027778</v>
      </c>
    </row>
    <row r="339" spans="1:18" s="2" customFormat="1" x14ac:dyDescent="0.2">
      <c r="A339" s="2" t="s">
        <v>64</v>
      </c>
      <c r="B339" s="2">
        <v>192</v>
      </c>
      <c r="C339" s="2">
        <v>192</v>
      </c>
      <c r="D339" s="2">
        <v>154</v>
      </c>
      <c r="E339" s="2">
        <v>172</v>
      </c>
      <c r="F339" s="2">
        <v>186</v>
      </c>
      <c r="G339" s="2">
        <v>256</v>
      </c>
      <c r="H339" s="2">
        <v>157</v>
      </c>
      <c r="I339" s="2">
        <v>166</v>
      </c>
      <c r="J339" s="2">
        <v>382</v>
      </c>
      <c r="K339" s="2">
        <v>433</v>
      </c>
      <c r="L339" s="2">
        <v>434</v>
      </c>
      <c r="M339" s="2">
        <v>18200.8</v>
      </c>
      <c r="N339" s="2">
        <v>-152.80000000000001</v>
      </c>
      <c r="O339" s="2">
        <v>-72</v>
      </c>
      <c r="P339" s="130" t="s">
        <v>374</v>
      </c>
      <c r="Q339" s="2">
        <v>37</v>
      </c>
      <c r="R339" s="3">
        <v>39735.662326388891</v>
      </c>
    </row>
    <row r="340" spans="1:18" s="2" customFormat="1" x14ac:dyDescent="0.2">
      <c r="A340" s="2" t="s">
        <v>375</v>
      </c>
      <c r="B340" s="2">
        <v>204</v>
      </c>
      <c r="C340" s="2">
        <v>194</v>
      </c>
      <c r="D340" s="2">
        <v>146</v>
      </c>
      <c r="E340" s="2">
        <v>168</v>
      </c>
      <c r="F340" s="2">
        <v>192</v>
      </c>
      <c r="G340" s="2">
        <v>242</v>
      </c>
      <c r="H340" s="2">
        <v>161</v>
      </c>
      <c r="I340" s="2">
        <v>167</v>
      </c>
      <c r="J340" s="2">
        <v>416</v>
      </c>
      <c r="K340" s="2">
        <v>426</v>
      </c>
      <c r="L340" s="2">
        <v>439</v>
      </c>
      <c r="M340" s="2">
        <v>18207</v>
      </c>
      <c r="N340" s="2">
        <v>-165</v>
      </c>
      <c r="O340" s="2">
        <v>-72</v>
      </c>
      <c r="P340" s="130" t="s">
        <v>374</v>
      </c>
      <c r="Q340" s="2">
        <v>38</v>
      </c>
      <c r="R340" s="3">
        <v>39735.665347222224</v>
      </c>
    </row>
    <row r="341" spans="1:18" s="2" customFormat="1" x14ac:dyDescent="0.2">
      <c r="A341" s="2" t="s">
        <v>65</v>
      </c>
      <c r="B341" s="2">
        <v>188</v>
      </c>
      <c r="C341" s="2">
        <v>166</v>
      </c>
      <c r="D341" s="2">
        <v>178</v>
      </c>
      <c r="E341" s="2">
        <v>156</v>
      </c>
      <c r="F341" s="2">
        <v>190</v>
      </c>
      <c r="G341" s="2">
        <v>258</v>
      </c>
      <c r="H341" s="2">
        <v>160</v>
      </c>
      <c r="I341" s="2">
        <v>167</v>
      </c>
      <c r="J341" s="2">
        <v>396</v>
      </c>
      <c r="K341" s="2">
        <v>433</v>
      </c>
      <c r="L341" s="2">
        <v>441</v>
      </c>
      <c r="M341" s="2">
        <v>18466</v>
      </c>
      <c r="N341" s="2">
        <v>-137</v>
      </c>
      <c r="O341" s="2">
        <v>-74</v>
      </c>
      <c r="P341" s="130" t="s">
        <v>376</v>
      </c>
      <c r="Q341" s="2">
        <v>39</v>
      </c>
      <c r="R341" s="3">
        <v>39735.668425925927</v>
      </c>
    </row>
    <row r="342" spans="1:18" s="2" customFormat="1" x14ac:dyDescent="0.2">
      <c r="A342" s="2" t="s">
        <v>67</v>
      </c>
      <c r="B342" s="2">
        <v>186</v>
      </c>
      <c r="C342" s="2">
        <v>161</v>
      </c>
      <c r="D342" s="2">
        <v>183</v>
      </c>
      <c r="E342" s="2">
        <v>163</v>
      </c>
      <c r="F342" s="2">
        <v>179</v>
      </c>
      <c r="G342" s="2">
        <v>244</v>
      </c>
      <c r="H342" s="2">
        <v>161</v>
      </c>
      <c r="I342" s="2">
        <v>169</v>
      </c>
      <c r="J342" s="2">
        <v>397</v>
      </c>
      <c r="K342" s="2">
        <v>425</v>
      </c>
      <c r="L342" s="2">
        <v>435</v>
      </c>
      <c r="M342" s="2">
        <v>18470.7</v>
      </c>
      <c r="N342" s="2">
        <v>-152.30000000000001</v>
      </c>
      <c r="O342" s="2">
        <v>-74</v>
      </c>
      <c r="P342" s="130" t="s">
        <v>376</v>
      </c>
      <c r="Q342" s="2">
        <v>40</v>
      </c>
      <c r="R342" s="3">
        <v>39735.671631944446</v>
      </c>
    </row>
    <row r="343" spans="1:18" s="2" customFormat="1" x14ac:dyDescent="0.2">
      <c r="A343" s="2" t="s">
        <v>68</v>
      </c>
      <c r="B343" s="2">
        <v>188</v>
      </c>
      <c r="C343" s="2">
        <v>165</v>
      </c>
      <c r="D343" s="2">
        <v>182</v>
      </c>
      <c r="E343" s="2">
        <v>156</v>
      </c>
      <c r="F343" s="2">
        <v>184</v>
      </c>
      <c r="G343" s="2">
        <v>238</v>
      </c>
      <c r="H343" s="2">
        <v>160</v>
      </c>
      <c r="I343" s="2">
        <v>167</v>
      </c>
      <c r="J343" s="2">
        <v>400</v>
      </c>
      <c r="K343" s="2">
        <v>444</v>
      </c>
      <c r="L343" s="2">
        <v>431</v>
      </c>
      <c r="M343" s="2">
        <v>18475.3</v>
      </c>
      <c r="N343" s="2">
        <v>-167.7</v>
      </c>
      <c r="O343" s="2">
        <v>-74</v>
      </c>
      <c r="P343" s="130" t="s">
        <v>376</v>
      </c>
      <c r="Q343" s="2">
        <v>41</v>
      </c>
      <c r="R343" s="3">
        <v>39735.674641203703</v>
      </c>
    </row>
    <row r="344" spans="1:18" s="2" customFormat="1" x14ac:dyDescent="0.2">
      <c r="A344" s="2" t="s">
        <v>69</v>
      </c>
      <c r="B344" s="2">
        <v>195</v>
      </c>
      <c r="C344" s="2">
        <v>166</v>
      </c>
      <c r="D344" s="2">
        <v>180</v>
      </c>
      <c r="E344" s="2">
        <v>156</v>
      </c>
      <c r="F344" s="2">
        <v>184</v>
      </c>
      <c r="G344" s="2">
        <v>241</v>
      </c>
      <c r="H344" s="2">
        <v>162</v>
      </c>
      <c r="I344" s="2">
        <v>168</v>
      </c>
      <c r="J344" s="2">
        <v>417</v>
      </c>
      <c r="K344" s="2">
        <v>453</v>
      </c>
      <c r="L344" s="2">
        <v>437</v>
      </c>
      <c r="M344" s="2">
        <v>18480</v>
      </c>
      <c r="N344" s="2">
        <v>-183</v>
      </c>
      <c r="O344" s="2">
        <v>-74</v>
      </c>
      <c r="P344" s="130" t="s">
        <v>376</v>
      </c>
      <c r="Q344" s="2">
        <v>42</v>
      </c>
      <c r="R344" s="3">
        <v>39735.67765046296</v>
      </c>
    </row>
    <row r="345" spans="1:18" s="2" customFormat="1" x14ac:dyDescent="0.2">
      <c r="A345" s="2" t="s">
        <v>73</v>
      </c>
      <c r="B345" s="2">
        <v>190</v>
      </c>
      <c r="C345" s="2">
        <v>168</v>
      </c>
      <c r="D345" s="2">
        <v>182</v>
      </c>
      <c r="E345" s="2">
        <v>158</v>
      </c>
      <c r="F345" s="2">
        <v>182</v>
      </c>
      <c r="G345" s="2">
        <v>241</v>
      </c>
      <c r="H345" s="2">
        <v>157</v>
      </c>
      <c r="I345" s="2">
        <v>169</v>
      </c>
      <c r="J345" s="2">
        <v>379</v>
      </c>
      <c r="K345" s="2">
        <v>419</v>
      </c>
      <c r="L345" s="2">
        <v>430</v>
      </c>
      <c r="M345" s="2">
        <v>18524</v>
      </c>
      <c r="N345" s="2">
        <v>-268</v>
      </c>
      <c r="O345" s="2">
        <v>-72</v>
      </c>
      <c r="P345" s="130" t="s">
        <v>377</v>
      </c>
      <c r="Q345" s="2">
        <v>43</v>
      </c>
      <c r="R345" s="3">
        <v>39735.680717592593</v>
      </c>
    </row>
    <row r="346" spans="1:18" s="2" customFormat="1" x14ac:dyDescent="0.2">
      <c r="A346" s="2" t="s">
        <v>75</v>
      </c>
      <c r="B346" s="2">
        <v>211</v>
      </c>
      <c r="C346" s="2">
        <v>164</v>
      </c>
      <c r="D346" s="2">
        <v>184</v>
      </c>
      <c r="E346" s="2">
        <v>159</v>
      </c>
      <c r="F346" s="2">
        <v>183</v>
      </c>
      <c r="G346" s="2">
        <v>239</v>
      </c>
      <c r="H346" s="2">
        <v>156</v>
      </c>
      <c r="I346" s="2">
        <v>169</v>
      </c>
      <c r="J346" s="2">
        <v>370</v>
      </c>
      <c r="K346" s="2">
        <v>420</v>
      </c>
      <c r="L346" s="2">
        <v>435</v>
      </c>
      <c r="M346" s="2">
        <v>18520</v>
      </c>
      <c r="N346" s="2">
        <v>-279.7</v>
      </c>
      <c r="O346" s="2">
        <v>-72</v>
      </c>
      <c r="P346" s="130" t="s">
        <v>377</v>
      </c>
      <c r="Q346" s="2">
        <v>44</v>
      </c>
      <c r="R346" s="3">
        <v>39735.683946759258</v>
      </c>
    </row>
    <row r="347" spans="1:18" s="2" customFormat="1" x14ac:dyDescent="0.2">
      <c r="A347" s="2" t="s">
        <v>76</v>
      </c>
      <c r="B347" s="2">
        <v>186</v>
      </c>
      <c r="C347" s="2">
        <v>166</v>
      </c>
      <c r="D347" s="2">
        <v>177</v>
      </c>
      <c r="E347" s="2">
        <v>153</v>
      </c>
      <c r="F347" s="2">
        <v>190</v>
      </c>
      <c r="G347" s="2">
        <v>238</v>
      </c>
      <c r="H347" s="2">
        <v>159</v>
      </c>
      <c r="I347" s="2">
        <v>167</v>
      </c>
      <c r="J347" s="2">
        <v>405</v>
      </c>
      <c r="K347" s="2">
        <v>430</v>
      </c>
      <c r="L347" s="2">
        <v>439</v>
      </c>
      <c r="M347" s="2">
        <v>18516</v>
      </c>
      <c r="N347" s="2">
        <v>-291.3</v>
      </c>
      <c r="O347" s="2">
        <v>-72</v>
      </c>
      <c r="P347" s="130" t="s">
        <v>377</v>
      </c>
      <c r="Q347" s="2">
        <v>45</v>
      </c>
      <c r="R347" s="3">
        <v>39735.686956018515</v>
      </c>
    </row>
    <row r="348" spans="1:18" s="2" customFormat="1" x14ac:dyDescent="0.2">
      <c r="A348" s="2" t="s">
        <v>77</v>
      </c>
      <c r="B348" s="2">
        <v>193</v>
      </c>
      <c r="C348" s="2">
        <v>161</v>
      </c>
      <c r="D348" s="2">
        <v>178</v>
      </c>
      <c r="E348" s="2">
        <v>154</v>
      </c>
      <c r="F348" s="2">
        <v>180</v>
      </c>
      <c r="G348" s="2">
        <v>240</v>
      </c>
      <c r="H348" s="2">
        <v>156</v>
      </c>
      <c r="I348" s="2">
        <v>167</v>
      </c>
      <c r="J348" s="2">
        <v>395</v>
      </c>
      <c r="K348" s="2">
        <v>445</v>
      </c>
      <c r="L348" s="2">
        <v>426</v>
      </c>
      <c r="M348" s="2">
        <v>18512</v>
      </c>
      <c r="N348" s="2">
        <v>-303</v>
      </c>
      <c r="O348" s="2">
        <v>-72</v>
      </c>
      <c r="P348" s="130" t="s">
        <v>377</v>
      </c>
      <c r="Q348" s="2">
        <v>46</v>
      </c>
      <c r="R348" s="3">
        <v>39735.689965277779</v>
      </c>
    </row>
    <row r="349" spans="1:18" s="2" customFormat="1" x14ac:dyDescent="0.2">
      <c r="A349" s="2" t="s">
        <v>81</v>
      </c>
      <c r="B349" s="2">
        <v>202</v>
      </c>
      <c r="C349" s="2">
        <v>117</v>
      </c>
      <c r="D349" s="2">
        <v>150</v>
      </c>
      <c r="E349" s="2">
        <v>162</v>
      </c>
      <c r="F349" s="2">
        <v>165</v>
      </c>
      <c r="G349" s="2">
        <v>235</v>
      </c>
      <c r="H349" s="2">
        <v>156</v>
      </c>
      <c r="I349" s="2">
        <v>168</v>
      </c>
      <c r="J349" s="2">
        <v>374</v>
      </c>
      <c r="K349" s="2">
        <v>365</v>
      </c>
      <c r="L349" s="2">
        <v>401</v>
      </c>
      <c r="M349" s="2">
        <v>18773</v>
      </c>
      <c r="N349" s="2">
        <v>-303</v>
      </c>
      <c r="O349" s="2">
        <v>-73</v>
      </c>
      <c r="P349" s="130" t="s">
        <v>378</v>
      </c>
      <c r="Q349" s="2">
        <v>47</v>
      </c>
      <c r="R349" s="3">
        <v>39735.693067129629</v>
      </c>
    </row>
    <row r="350" spans="1:18" s="2" customFormat="1" x14ac:dyDescent="0.2">
      <c r="A350" s="2" t="s">
        <v>83</v>
      </c>
      <c r="B350" s="2">
        <v>206</v>
      </c>
      <c r="C350" s="2">
        <v>141</v>
      </c>
      <c r="D350" s="2">
        <v>148</v>
      </c>
      <c r="E350" s="2">
        <v>164</v>
      </c>
      <c r="F350" s="2">
        <v>184</v>
      </c>
      <c r="G350" s="2">
        <v>244</v>
      </c>
      <c r="H350" s="2">
        <v>155</v>
      </c>
      <c r="I350" s="2">
        <v>167</v>
      </c>
      <c r="J350" s="2">
        <v>386</v>
      </c>
      <c r="K350" s="2">
        <v>398</v>
      </c>
      <c r="L350" s="2">
        <v>421</v>
      </c>
      <c r="M350" s="2">
        <v>18778.8</v>
      </c>
      <c r="N350" s="2">
        <v>-310</v>
      </c>
      <c r="O350" s="2">
        <v>-73</v>
      </c>
      <c r="P350" s="130" t="s">
        <v>378</v>
      </c>
      <c r="Q350" s="2">
        <v>48</v>
      </c>
      <c r="R350" s="3">
        <v>39735.69630787037</v>
      </c>
    </row>
    <row r="351" spans="1:18" s="2" customFormat="1" x14ac:dyDescent="0.2">
      <c r="A351" s="2" t="s">
        <v>84</v>
      </c>
      <c r="B351" s="2">
        <v>218</v>
      </c>
      <c r="C351" s="2">
        <v>117</v>
      </c>
      <c r="D351" s="2">
        <v>143</v>
      </c>
      <c r="E351" s="2">
        <v>163</v>
      </c>
      <c r="F351" s="2">
        <v>168</v>
      </c>
      <c r="G351" s="2">
        <v>247</v>
      </c>
      <c r="H351" s="2">
        <v>151</v>
      </c>
      <c r="I351" s="2">
        <v>167</v>
      </c>
      <c r="J351" s="2">
        <v>363</v>
      </c>
      <c r="K351" s="2">
        <v>346</v>
      </c>
      <c r="L351" s="2">
        <v>394</v>
      </c>
      <c r="M351" s="2">
        <v>18784.5</v>
      </c>
      <c r="N351" s="2">
        <v>-317</v>
      </c>
      <c r="O351" s="2">
        <v>-73</v>
      </c>
      <c r="P351" s="130" t="s">
        <v>378</v>
      </c>
      <c r="Q351" s="2">
        <v>49</v>
      </c>
      <c r="R351" s="3">
        <v>39735.699317129627</v>
      </c>
    </row>
    <row r="352" spans="1:18" s="2" customFormat="1" x14ac:dyDescent="0.2">
      <c r="A352" s="2" t="s">
        <v>85</v>
      </c>
      <c r="B352" s="2">
        <v>228</v>
      </c>
      <c r="C352" s="2">
        <v>117</v>
      </c>
      <c r="D352" s="2">
        <v>147</v>
      </c>
      <c r="E352" s="2">
        <v>165</v>
      </c>
      <c r="F352" s="2">
        <v>173</v>
      </c>
      <c r="G352" s="2">
        <v>257</v>
      </c>
      <c r="H352" s="2">
        <v>156</v>
      </c>
      <c r="I352" s="2">
        <v>171</v>
      </c>
      <c r="J352" s="2">
        <v>376</v>
      </c>
      <c r="K352" s="2">
        <v>403</v>
      </c>
      <c r="L352" s="2">
        <v>416</v>
      </c>
      <c r="M352" s="2">
        <v>18790.3</v>
      </c>
      <c r="N352" s="2">
        <v>-324</v>
      </c>
      <c r="O352" s="2">
        <v>-73</v>
      </c>
      <c r="P352" s="130" t="s">
        <v>378</v>
      </c>
      <c r="Q352" s="2">
        <v>50</v>
      </c>
      <c r="R352" s="3">
        <v>39735.702337962961</v>
      </c>
    </row>
    <row r="353" spans="1:18" s="2" customFormat="1" x14ac:dyDescent="0.2">
      <c r="A353" s="2" t="s">
        <v>86</v>
      </c>
      <c r="B353" s="2">
        <v>185</v>
      </c>
      <c r="C353" s="2">
        <v>153</v>
      </c>
      <c r="D353" s="2">
        <v>139</v>
      </c>
      <c r="E353" s="2">
        <v>166</v>
      </c>
      <c r="F353" s="2">
        <v>176</v>
      </c>
      <c r="G353" s="2">
        <v>249</v>
      </c>
      <c r="H353" s="2">
        <v>163</v>
      </c>
      <c r="I353" s="2">
        <v>173</v>
      </c>
      <c r="J353" s="2">
        <v>389</v>
      </c>
      <c r="K353" s="2">
        <v>409</v>
      </c>
      <c r="L353" s="2">
        <v>420</v>
      </c>
      <c r="M353" s="2">
        <v>18796</v>
      </c>
      <c r="N353" s="2">
        <v>-331</v>
      </c>
      <c r="O353" s="2">
        <v>-73</v>
      </c>
      <c r="P353" s="130" t="s">
        <v>378</v>
      </c>
      <c r="Q353" s="2">
        <v>51</v>
      </c>
      <c r="R353" s="3">
        <v>39735.705347222225</v>
      </c>
    </row>
    <row r="354" spans="1:18" s="2" customFormat="1" x14ac:dyDescent="0.2">
      <c r="A354" s="2" t="s">
        <v>87</v>
      </c>
      <c r="B354" s="2">
        <v>191</v>
      </c>
      <c r="C354" s="2">
        <v>194</v>
      </c>
      <c r="D354" s="2">
        <v>152</v>
      </c>
      <c r="E354" s="2">
        <v>170</v>
      </c>
      <c r="F354" s="2">
        <v>194</v>
      </c>
      <c r="G354" s="2">
        <v>238</v>
      </c>
      <c r="H354" s="2">
        <v>161</v>
      </c>
      <c r="I354" s="2">
        <v>165</v>
      </c>
      <c r="J354" s="2">
        <v>388</v>
      </c>
      <c r="K354" s="2">
        <v>450</v>
      </c>
      <c r="L354" s="2">
        <v>420</v>
      </c>
      <c r="M354" s="2">
        <v>18555</v>
      </c>
      <c r="N354" s="2">
        <v>128</v>
      </c>
      <c r="O354" s="2">
        <v>-73</v>
      </c>
      <c r="P354" s="130" t="s">
        <v>379</v>
      </c>
      <c r="Q354" s="2">
        <v>52</v>
      </c>
      <c r="R354" s="3">
        <v>39735.708460648151</v>
      </c>
    </row>
    <row r="355" spans="1:18" s="2" customFormat="1" x14ac:dyDescent="0.2">
      <c r="A355" s="2" t="s">
        <v>89</v>
      </c>
      <c r="B355" s="2">
        <v>184</v>
      </c>
      <c r="C355" s="2">
        <v>190</v>
      </c>
      <c r="D355" s="2">
        <v>150</v>
      </c>
      <c r="E355" s="2">
        <v>169</v>
      </c>
      <c r="F355" s="2">
        <v>182</v>
      </c>
      <c r="G355" s="2">
        <v>257</v>
      </c>
      <c r="H355" s="2">
        <v>159</v>
      </c>
      <c r="I355" s="2">
        <v>165</v>
      </c>
      <c r="J355" s="2">
        <v>399</v>
      </c>
      <c r="K355" s="2">
        <v>453</v>
      </c>
      <c r="L355" s="2">
        <v>438</v>
      </c>
      <c r="M355" s="2">
        <v>18540.8</v>
      </c>
      <c r="N355" s="2">
        <v>133.80000000000001</v>
      </c>
      <c r="O355" s="2">
        <v>-73</v>
      </c>
      <c r="P355" s="130" t="s">
        <v>379</v>
      </c>
      <c r="Q355" s="2">
        <v>53</v>
      </c>
      <c r="R355" s="3">
        <v>39735.711655092593</v>
      </c>
    </row>
    <row r="356" spans="1:18" s="2" customFormat="1" x14ac:dyDescent="0.2">
      <c r="A356" s="2" t="s">
        <v>90</v>
      </c>
      <c r="B356" s="2">
        <v>190</v>
      </c>
      <c r="C356" s="2">
        <v>195</v>
      </c>
      <c r="D356" s="2">
        <v>153</v>
      </c>
      <c r="E356" s="2">
        <v>168</v>
      </c>
      <c r="F356" s="2">
        <v>185</v>
      </c>
      <c r="G356" s="2">
        <v>250</v>
      </c>
      <c r="H356" s="2">
        <v>156</v>
      </c>
      <c r="I356" s="2">
        <v>167</v>
      </c>
      <c r="J356" s="2">
        <v>393</v>
      </c>
      <c r="K356" s="2">
        <v>462</v>
      </c>
      <c r="L356" s="2">
        <v>435</v>
      </c>
      <c r="M356" s="2">
        <v>18526.5</v>
      </c>
      <c r="N356" s="2">
        <v>139.5</v>
      </c>
      <c r="O356" s="2">
        <v>-73</v>
      </c>
      <c r="P356" s="130" t="s">
        <v>379</v>
      </c>
      <c r="Q356" s="2">
        <v>54</v>
      </c>
      <c r="R356" s="3">
        <v>39735.714641203704</v>
      </c>
    </row>
    <row r="357" spans="1:18" s="2" customFormat="1" x14ac:dyDescent="0.2">
      <c r="A357" s="2" t="s">
        <v>91</v>
      </c>
      <c r="B357" s="2">
        <v>189</v>
      </c>
      <c r="C357" s="2">
        <v>196</v>
      </c>
      <c r="D357" s="2">
        <v>148</v>
      </c>
      <c r="E357" s="2">
        <v>165</v>
      </c>
      <c r="F357" s="2">
        <v>179</v>
      </c>
      <c r="G357" s="2">
        <v>236</v>
      </c>
      <c r="H357" s="2">
        <v>160</v>
      </c>
      <c r="I357" s="2">
        <v>166</v>
      </c>
      <c r="J357" s="2">
        <v>417</v>
      </c>
      <c r="K357" s="2">
        <v>446</v>
      </c>
      <c r="L357" s="2">
        <v>431</v>
      </c>
      <c r="M357" s="2">
        <v>18512.3</v>
      </c>
      <c r="N357" s="2">
        <v>145.30000000000001</v>
      </c>
      <c r="O357" s="2">
        <v>-73</v>
      </c>
      <c r="P357" s="130" t="s">
        <v>379</v>
      </c>
      <c r="Q357" s="2">
        <v>55</v>
      </c>
      <c r="R357" s="3">
        <v>39735.717662037037</v>
      </c>
    </row>
    <row r="358" spans="1:18" s="2" customFormat="1" x14ac:dyDescent="0.2">
      <c r="A358" s="2" t="s">
        <v>380</v>
      </c>
      <c r="B358" s="2">
        <v>192</v>
      </c>
      <c r="C358" s="2">
        <v>190</v>
      </c>
      <c r="D358" s="2">
        <v>146</v>
      </c>
      <c r="E358" s="2">
        <v>171</v>
      </c>
      <c r="F358" s="2">
        <v>183</v>
      </c>
      <c r="G358" s="2">
        <v>255</v>
      </c>
      <c r="H358" s="2">
        <v>162</v>
      </c>
      <c r="I358" s="2">
        <v>166</v>
      </c>
      <c r="J358" s="2">
        <v>387</v>
      </c>
      <c r="K358" s="2">
        <v>454</v>
      </c>
      <c r="L358" s="2">
        <v>426</v>
      </c>
      <c r="M358" s="2">
        <v>18498</v>
      </c>
      <c r="N358" s="2">
        <v>151</v>
      </c>
      <c r="O358" s="2">
        <v>-73</v>
      </c>
      <c r="P358" s="130" t="s">
        <v>379</v>
      </c>
      <c r="Q358" s="2">
        <v>56</v>
      </c>
      <c r="R358" s="3">
        <v>39735.720671296294</v>
      </c>
    </row>
    <row r="359" spans="1:18" s="2" customFormat="1" x14ac:dyDescent="0.2">
      <c r="A359" s="2" t="s">
        <v>92</v>
      </c>
      <c r="B359" s="2">
        <v>214</v>
      </c>
      <c r="C359" s="2">
        <v>117</v>
      </c>
      <c r="D359" s="2">
        <v>146</v>
      </c>
      <c r="E359" s="2">
        <v>165</v>
      </c>
      <c r="F359" s="2">
        <v>176</v>
      </c>
      <c r="G359" s="2">
        <v>246</v>
      </c>
      <c r="H359" s="2">
        <v>152</v>
      </c>
      <c r="I359" s="2">
        <v>167</v>
      </c>
      <c r="J359" s="2">
        <v>389</v>
      </c>
      <c r="K359" s="2">
        <v>377</v>
      </c>
      <c r="L359" s="2">
        <v>404</v>
      </c>
      <c r="M359" s="2">
        <v>18175</v>
      </c>
      <c r="N359" s="2">
        <v>14</v>
      </c>
      <c r="O359" s="2">
        <v>-74</v>
      </c>
      <c r="P359" s="130" t="s">
        <v>381</v>
      </c>
      <c r="Q359" s="2">
        <v>57</v>
      </c>
      <c r="R359" s="3">
        <v>39735.72378472222</v>
      </c>
    </row>
    <row r="360" spans="1:18" s="2" customFormat="1" x14ac:dyDescent="0.2">
      <c r="A360" s="2" t="s">
        <v>94</v>
      </c>
      <c r="B360" s="2">
        <v>192</v>
      </c>
      <c r="C360" s="2">
        <v>150</v>
      </c>
      <c r="D360" s="2">
        <v>137</v>
      </c>
      <c r="E360" s="2">
        <v>163</v>
      </c>
      <c r="F360" s="2">
        <v>177</v>
      </c>
      <c r="G360" s="2">
        <v>250</v>
      </c>
      <c r="H360" s="2">
        <v>165</v>
      </c>
      <c r="I360" s="2">
        <v>171</v>
      </c>
      <c r="J360" s="2">
        <v>389</v>
      </c>
      <c r="K360" s="2">
        <v>392</v>
      </c>
      <c r="L360" s="2">
        <v>405</v>
      </c>
      <c r="M360" s="2">
        <v>18171</v>
      </c>
      <c r="N360" s="2">
        <v>21.7</v>
      </c>
      <c r="O360" s="2">
        <v>-74</v>
      </c>
      <c r="P360" s="130" t="s">
        <v>381</v>
      </c>
      <c r="Q360" s="2">
        <v>58</v>
      </c>
      <c r="R360" s="3">
        <v>39735.727013888885</v>
      </c>
    </row>
    <row r="361" spans="1:18" s="2" customFormat="1" x14ac:dyDescent="0.2">
      <c r="A361" s="2" t="s">
        <v>95</v>
      </c>
      <c r="B361" s="2">
        <v>188</v>
      </c>
      <c r="C361" s="2">
        <v>163</v>
      </c>
      <c r="D361" s="2">
        <v>132</v>
      </c>
      <c r="E361" s="2">
        <v>163</v>
      </c>
      <c r="F361" s="2">
        <v>179</v>
      </c>
      <c r="G361" s="2">
        <v>285</v>
      </c>
      <c r="H361" s="2">
        <v>161</v>
      </c>
      <c r="I361" s="2">
        <v>178</v>
      </c>
      <c r="J361" s="2">
        <v>392</v>
      </c>
      <c r="K361" s="2">
        <v>398</v>
      </c>
      <c r="L361" s="2">
        <v>427</v>
      </c>
      <c r="M361" s="2">
        <v>18167</v>
      </c>
      <c r="N361" s="2">
        <v>29.3</v>
      </c>
      <c r="O361" s="2">
        <v>-74</v>
      </c>
      <c r="P361" s="130" t="s">
        <v>381</v>
      </c>
      <c r="Q361" s="2">
        <v>59</v>
      </c>
      <c r="R361" s="3">
        <v>39735.730034722219</v>
      </c>
    </row>
    <row r="362" spans="1:18" s="2" customFormat="1" x14ac:dyDescent="0.2">
      <c r="A362" s="2" t="s">
        <v>96</v>
      </c>
      <c r="B362" s="2">
        <v>196</v>
      </c>
      <c r="C362" s="2">
        <v>160</v>
      </c>
      <c r="D362" s="2">
        <v>138</v>
      </c>
      <c r="E362" s="2">
        <v>164</v>
      </c>
      <c r="F362" s="2">
        <v>175</v>
      </c>
      <c r="G362" s="2">
        <v>276</v>
      </c>
      <c r="H362" s="2">
        <v>166</v>
      </c>
      <c r="I362" s="2">
        <v>175</v>
      </c>
      <c r="J362" s="2">
        <v>418</v>
      </c>
      <c r="K362" s="2">
        <v>437</v>
      </c>
      <c r="L362" s="2">
        <v>421</v>
      </c>
      <c r="M362" s="2">
        <v>18163</v>
      </c>
      <c r="N362" s="2">
        <v>37</v>
      </c>
      <c r="O362" s="2">
        <v>-74</v>
      </c>
      <c r="P362" s="130" t="s">
        <v>381</v>
      </c>
      <c r="Q362" s="2">
        <v>60</v>
      </c>
      <c r="R362" s="3">
        <v>39735.733055555553</v>
      </c>
    </row>
    <row r="363" spans="1:18" s="2" customFormat="1" x14ac:dyDescent="0.2">
      <c r="A363" s="2" t="s">
        <v>97</v>
      </c>
      <c r="B363" s="2">
        <v>176</v>
      </c>
      <c r="C363" s="2">
        <v>208</v>
      </c>
      <c r="D363" s="2">
        <v>150</v>
      </c>
      <c r="E363" s="2">
        <v>165</v>
      </c>
      <c r="F363" s="2">
        <v>187</v>
      </c>
      <c r="G363" s="2">
        <v>243</v>
      </c>
      <c r="H363" s="2">
        <v>158</v>
      </c>
      <c r="I363" s="2">
        <v>167</v>
      </c>
      <c r="J363" s="2">
        <v>387</v>
      </c>
      <c r="K363" s="2">
        <v>414</v>
      </c>
      <c r="L363" s="2">
        <v>430</v>
      </c>
      <c r="M363" s="2">
        <v>9005</v>
      </c>
      <c r="N363" s="2">
        <v>25176</v>
      </c>
      <c r="O363" s="2">
        <v>-107</v>
      </c>
      <c r="P363" s="130" t="s">
        <v>382</v>
      </c>
      <c r="Q363" s="2">
        <v>61</v>
      </c>
      <c r="R363" s="3">
        <v>39735.736145833333</v>
      </c>
    </row>
    <row r="364" spans="1:18" s="2" customFormat="1" x14ac:dyDescent="0.2">
      <c r="A364" s="2" t="s">
        <v>99</v>
      </c>
      <c r="B364" s="2">
        <v>167</v>
      </c>
      <c r="C364" s="2">
        <v>207</v>
      </c>
      <c r="D364" s="2">
        <v>144</v>
      </c>
      <c r="E364" s="2">
        <v>167</v>
      </c>
      <c r="F364" s="2">
        <v>192</v>
      </c>
      <c r="G364" s="2">
        <v>239</v>
      </c>
      <c r="H364" s="2">
        <v>155</v>
      </c>
      <c r="I364" s="2">
        <v>167</v>
      </c>
      <c r="J364" s="2">
        <v>361</v>
      </c>
      <c r="K364" s="2">
        <v>422</v>
      </c>
      <c r="L364" s="2">
        <v>432</v>
      </c>
      <c r="M364" s="2">
        <v>8987.5</v>
      </c>
      <c r="N364" s="2">
        <v>25178.799999999999</v>
      </c>
      <c r="O364" s="2">
        <v>-107</v>
      </c>
      <c r="P364" s="130" t="s">
        <v>382</v>
      </c>
      <c r="Q364" s="2">
        <v>62</v>
      </c>
      <c r="R364" s="3">
        <v>39735.739421296297</v>
      </c>
    </row>
    <row r="365" spans="1:18" s="2" customFormat="1" x14ac:dyDescent="0.2">
      <c r="A365" s="2" t="s">
        <v>100</v>
      </c>
      <c r="B365" s="2">
        <v>178</v>
      </c>
      <c r="C365" s="2">
        <v>209</v>
      </c>
      <c r="D365" s="2">
        <v>143</v>
      </c>
      <c r="E365" s="2">
        <v>164</v>
      </c>
      <c r="F365" s="2">
        <v>206</v>
      </c>
      <c r="G365" s="2">
        <v>229</v>
      </c>
      <c r="H365" s="2">
        <v>159</v>
      </c>
      <c r="I365" s="2">
        <v>167</v>
      </c>
      <c r="J365" s="2">
        <v>387</v>
      </c>
      <c r="K365" s="2">
        <v>441</v>
      </c>
      <c r="L365" s="2">
        <v>429</v>
      </c>
      <c r="M365" s="2">
        <v>8970</v>
      </c>
      <c r="N365" s="2">
        <v>25181.5</v>
      </c>
      <c r="O365" s="2">
        <v>-107</v>
      </c>
      <c r="P365" s="130" t="s">
        <v>382</v>
      </c>
      <c r="Q365" s="2">
        <v>63</v>
      </c>
      <c r="R365" s="3">
        <v>39735.742430555554</v>
      </c>
    </row>
    <row r="366" spans="1:18" s="2" customFormat="1" x14ac:dyDescent="0.2">
      <c r="A366" s="2" t="s">
        <v>101</v>
      </c>
      <c r="B366" s="2">
        <v>172</v>
      </c>
      <c r="C366" s="2">
        <v>205</v>
      </c>
      <c r="D366" s="2">
        <v>137</v>
      </c>
      <c r="E366" s="2">
        <v>165</v>
      </c>
      <c r="F366" s="2">
        <v>176</v>
      </c>
      <c r="G366" s="2">
        <v>228</v>
      </c>
      <c r="H366" s="2">
        <v>157</v>
      </c>
      <c r="I366" s="2">
        <v>166</v>
      </c>
      <c r="J366" s="2">
        <v>399</v>
      </c>
      <c r="K366" s="2">
        <v>418</v>
      </c>
      <c r="L366" s="2">
        <v>419</v>
      </c>
      <c r="M366" s="2">
        <v>8952.5</v>
      </c>
      <c r="N366" s="2">
        <v>25184.3</v>
      </c>
      <c r="O366" s="2">
        <v>-107</v>
      </c>
      <c r="P366" s="130" t="s">
        <v>382</v>
      </c>
      <c r="Q366" s="2">
        <v>64</v>
      </c>
      <c r="R366" s="3">
        <v>39735.745451388888</v>
      </c>
    </row>
    <row r="367" spans="1:18" s="2" customFormat="1" x14ac:dyDescent="0.2">
      <c r="A367" s="2" t="s">
        <v>102</v>
      </c>
      <c r="B367" s="2">
        <v>171</v>
      </c>
      <c r="C367" s="2">
        <v>204</v>
      </c>
      <c r="D367" s="2">
        <v>141</v>
      </c>
      <c r="E367" s="2">
        <v>166</v>
      </c>
      <c r="F367" s="2">
        <v>190</v>
      </c>
      <c r="G367" s="2">
        <v>236</v>
      </c>
      <c r="H367" s="2">
        <v>159</v>
      </c>
      <c r="I367" s="2">
        <v>167</v>
      </c>
      <c r="J367" s="2">
        <v>408</v>
      </c>
      <c r="K367" s="2">
        <v>410</v>
      </c>
      <c r="L367" s="2" t="s">
        <v>411</v>
      </c>
      <c r="M367" s="2">
        <v>8935</v>
      </c>
      <c r="N367" s="2">
        <v>25187</v>
      </c>
      <c r="O367" s="2">
        <v>-107</v>
      </c>
      <c r="P367" s="130" t="s">
        <v>382</v>
      </c>
      <c r="Q367" s="2">
        <v>65</v>
      </c>
      <c r="R367" s="3">
        <v>39735.748460648145</v>
      </c>
    </row>
    <row r="368" spans="1:18" s="2" customFormat="1" x14ac:dyDescent="0.2">
      <c r="A368" s="2" t="s">
        <v>103</v>
      </c>
      <c r="B368" s="2">
        <v>188</v>
      </c>
      <c r="C368" s="2">
        <v>205</v>
      </c>
      <c r="D368" s="2">
        <v>143</v>
      </c>
      <c r="E368" s="2">
        <v>168</v>
      </c>
      <c r="F368" s="2">
        <v>179</v>
      </c>
      <c r="G368" s="2">
        <v>234</v>
      </c>
      <c r="H368" s="2">
        <v>157</v>
      </c>
      <c r="I368" s="2">
        <v>166</v>
      </c>
      <c r="J368" s="2">
        <v>383</v>
      </c>
      <c r="K368" s="2">
        <v>441</v>
      </c>
      <c r="L368" s="2">
        <v>415</v>
      </c>
      <c r="M368" s="2">
        <v>8205</v>
      </c>
      <c r="N368" s="2">
        <v>25120</v>
      </c>
      <c r="O368" s="2">
        <v>-105</v>
      </c>
      <c r="P368" s="130" t="s">
        <v>383</v>
      </c>
      <c r="Q368" s="2">
        <v>66</v>
      </c>
      <c r="R368" s="3">
        <v>39735.751550925925</v>
      </c>
    </row>
    <row r="369" spans="1:18" s="2" customFormat="1" x14ac:dyDescent="0.2">
      <c r="A369" s="2" t="s">
        <v>105</v>
      </c>
      <c r="B369" s="2">
        <v>160</v>
      </c>
      <c r="C369" s="2">
        <v>200</v>
      </c>
      <c r="D369" s="2">
        <v>143</v>
      </c>
      <c r="E369" s="2">
        <v>172</v>
      </c>
      <c r="F369" s="2">
        <v>175</v>
      </c>
      <c r="G369" s="2">
        <v>244</v>
      </c>
      <c r="H369" s="2">
        <v>156</v>
      </c>
      <c r="I369" s="2">
        <v>167</v>
      </c>
      <c r="J369" s="2">
        <v>405</v>
      </c>
      <c r="K369" s="2">
        <v>414</v>
      </c>
      <c r="L369" s="2">
        <v>414</v>
      </c>
      <c r="M369" s="2">
        <v>8224.2999999999993</v>
      </c>
      <c r="N369" s="2">
        <v>25120</v>
      </c>
      <c r="O369" s="2">
        <v>-105</v>
      </c>
      <c r="P369" s="130" t="s">
        <v>383</v>
      </c>
      <c r="Q369" s="2">
        <v>67</v>
      </c>
      <c r="R369" s="3">
        <v>39735.754756944443</v>
      </c>
    </row>
    <row r="370" spans="1:18" s="2" customFormat="1" x14ac:dyDescent="0.2">
      <c r="A370" s="2" t="s">
        <v>106</v>
      </c>
      <c r="B370" s="2">
        <v>176</v>
      </c>
      <c r="C370" s="2">
        <v>203</v>
      </c>
      <c r="D370" s="2">
        <v>146</v>
      </c>
      <c r="E370" s="2">
        <v>165</v>
      </c>
      <c r="F370" s="2">
        <v>188</v>
      </c>
      <c r="G370" s="2">
        <v>220</v>
      </c>
      <c r="H370" s="2">
        <v>158</v>
      </c>
      <c r="I370" s="2">
        <v>165</v>
      </c>
      <c r="J370" s="2">
        <v>408</v>
      </c>
      <c r="K370" s="2">
        <v>406</v>
      </c>
      <c r="L370" s="2">
        <v>423</v>
      </c>
      <c r="M370" s="2">
        <v>8243.7000000000007</v>
      </c>
      <c r="N370" s="2">
        <v>25120</v>
      </c>
      <c r="O370" s="2">
        <v>-105</v>
      </c>
      <c r="P370" s="130" t="s">
        <v>383</v>
      </c>
      <c r="Q370" s="2">
        <v>68</v>
      </c>
      <c r="R370" s="3">
        <v>39735.757743055554</v>
      </c>
    </row>
    <row r="371" spans="1:18" s="2" customFormat="1" x14ac:dyDescent="0.2">
      <c r="A371" s="2" t="s">
        <v>107</v>
      </c>
      <c r="B371" s="2">
        <v>170</v>
      </c>
      <c r="C371" s="2">
        <v>210</v>
      </c>
      <c r="D371" s="2">
        <v>142</v>
      </c>
      <c r="E371" s="2">
        <v>168</v>
      </c>
      <c r="F371" s="2" t="s">
        <v>411</v>
      </c>
      <c r="G371" s="2">
        <v>236</v>
      </c>
      <c r="H371" s="2">
        <v>157</v>
      </c>
      <c r="I371" s="2">
        <v>167</v>
      </c>
      <c r="J371" s="2">
        <v>392</v>
      </c>
      <c r="K371" s="2">
        <v>426</v>
      </c>
      <c r="L371" s="2">
        <v>417</v>
      </c>
      <c r="M371" s="2">
        <v>8263</v>
      </c>
      <c r="N371" s="2">
        <v>25120</v>
      </c>
      <c r="O371" s="2">
        <v>-105</v>
      </c>
      <c r="P371" s="130" t="s">
        <v>383</v>
      </c>
      <c r="Q371" s="2">
        <v>69</v>
      </c>
      <c r="R371" s="3">
        <v>39735.760752314818</v>
      </c>
    </row>
    <row r="372" spans="1:18" s="2" customFormat="1" x14ac:dyDescent="0.2">
      <c r="A372" s="2" t="s">
        <v>108</v>
      </c>
      <c r="B372" s="2">
        <v>184</v>
      </c>
      <c r="C372" s="2">
        <v>208</v>
      </c>
      <c r="D372" s="2">
        <v>142</v>
      </c>
      <c r="E372" s="2">
        <v>171</v>
      </c>
      <c r="F372" s="2">
        <v>177</v>
      </c>
      <c r="G372" s="2">
        <v>241</v>
      </c>
      <c r="H372" s="2">
        <v>155</v>
      </c>
      <c r="I372" s="2">
        <v>167</v>
      </c>
      <c r="J372" s="2">
        <v>400</v>
      </c>
      <c r="K372" s="2">
        <v>414</v>
      </c>
      <c r="L372" s="2">
        <v>424</v>
      </c>
      <c r="M372" s="2">
        <v>8053</v>
      </c>
      <c r="N372" s="2">
        <v>25096</v>
      </c>
      <c r="O372" s="2">
        <v>-105</v>
      </c>
      <c r="P372" s="130" t="s">
        <v>384</v>
      </c>
      <c r="Q372" s="2">
        <v>70</v>
      </c>
      <c r="R372" s="3">
        <v>39735.763842592591</v>
      </c>
    </row>
    <row r="373" spans="1:18" s="2" customFormat="1" x14ac:dyDescent="0.2">
      <c r="A373" s="2" t="s">
        <v>110</v>
      </c>
      <c r="B373" s="2">
        <v>184</v>
      </c>
      <c r="C373" s="2">
        <v>197</v>
      </c>
      <c r="D373" s="2">
        <v>143</v>
      </c>
      <c r="E373" s="2">
        <v>166</v>
      </c>
      <c r="F373" s="2">
        <v>177</v>
      </c>
      <c r="G373" s="2">
        <v>239</v>
      </c>
      <c r="H373" s="2">
        <v>159</v>
      </c>
      <c r="I373" s="2">
        <v>166</v>
      </c>
      <c r="J373" s="2">
        <v>388</v>
      </c>
      <c r="K373" s="2">
        <v>415</v>
      </c>
      <c r="L373" s="2">
        <v>417</v>
      </c>
      <c r="M373" s="2">
        <v>8042</v>
      </c>
      <c r="N373" s="2">
        <v>25094</v>
      </c>
      <c r="O373" s="2">
        <v>-105</v>
      </c>
      <c r="P373" s="130" t="s">
        <v>384</v>
      </c>
      <c r="Q373" s="2">
        <v>71</v>
      </c>
      <c r="R373" s="3">
        <v>39735.767048611109</v>
      </c>
    </row>
    <row r="374" spans="1:18" s="2" customFormat="1" x14ac:dyDescent="0.2">
      <c r="A374" s="2" t="s">
        <v>111</v>
      </c>
      <c r="B374" s="2">
        <v>175</v>
      </c>
      <c r="C374" s="2">
        <v>202</v>
      </c>
      <c r="D374" s="2">
        <v>152</v>
      </c>
      <c r="E374" s="2">
        <v>170</v>
      </c>
      <c r="F374" s="2">
        <v>175</v>
      </c>
      <c r="G374" s="2">
        <v>236</v>
      </c>
      <c r="H374" s="2">
        <v>158</v>
      </c>
      <c r="I374" s="2">
        <v>165</v>
      </c>
      <c r="J374" s="2">
        <v>393</v>
      </c>
      <c r="K374" s="2">
        <v>442</v>
      </c>
      <c r="L374" s="2">
        <v>435</v>
      </c>
      <c r="M374" s="2">
        <v>8031</v>
      </c>
      <c r="N374" s="2">
        <v>25092</v>
      </c>
      <c r="O374" s="2">
        <v>-105</v>
      </c>
      <c r="P374" s="130" t="s">
        <v>384</v>
      </c>
      <c r="Q374" s="2">
        <v>72</v>
      </c>
      <c r="R374" s="3">
        <v>39735.770057870373</v>
      </c>
    </row>
    <row r="375" spans="1:18" s="2" customFormat="1" x14ac:dyDescent="0.2">
      <c r="A375" s="2" t="s">
        <v>112</v>
      </c>
      <c r="B375" s="2">
        <v>174</v>
      </c>
      <c r="C375" s="2">
        <v>174</v>
      </c>
      <c r="D375" s="2">
        <v>141</v>
      </c>
      <c r="E375" s="2">
        <v>172</v>
      </c>
      <c r="F375" s="2">
        <v>183</v>
      </c>
      <c r="G375" s="2">
        <v>261</v>
      </c>
      <c r="H375" s="2">
        <v>162</v>
      </c>
      <c r="I375" s="2">
        <v>175</v>
      </c>
      <c r="J375" s="2">
        <v>377</v>
      </c>
      <c r="K375" s="2">
        <v>404</v>
      </c>
      <c r="L375" s="2">
        <v>424</v>
      </c>
      <c r="M375" s="2">
        <v>8020</v>
      </c>
      <c r="N375" s="2">
        <v>25090</v>
      </c>
      <c r="O375" s="2">
        <v>-105</v>
      </c>
      <c r="P375" s="130" t="s">
        <v>384</v>
      </c>
      <c r="Q375" s="2">
        <v>73</v>
      </c>
      <c r="R375" s="3">
        <v>39735.773055555554</v>
      </c>
    </row>
    <row r="376" spans="1:18" s="2" customFormat="1" x14ac:dyDescent="0.2">
      <c r="A376" s="2" t="s">
        <v>113</v>
      </c>
      <c r="B376" s="2">
        <v>166</v>
      </c>
      <c r="C376" s="2">
        <v>177</v>
      </c>
      <c r="D376" s="2">
        <v>136</v>
      </c>
      <c r="E376" s="2">
        <v>169</v>
      </c>
      <c r="F376" s="2">
        <v>172</v>
      </c>
      <c r="G376" s="2">
        <v>265</v>
      </c>
      <c r="H376" s="2">
        <v>161</v>
      </c>
      <c r="I376" s="2">
        <v>173</v>
      </c>
      <c r="J376" s="2">
        <v>388</v>
      </c>
      <c r="K376" s="2">
        <v>408</v>
      </c>
      <c r="L376" s="2">
        <v>423</v>
      </c>
      <c r="M376" s="2">
        <v>8009</v>
      </c>
      <c r="N376" s="2">
        <v>25088</v>
      </c>
      <c r="O376" s="2">
        <v>-105</v>
      </c>
      <c r="P376" s="130" t="s">
        <v>384</v>
      </c>
      <c r="Q376" s="2">
        <v>74</v>
      </c>
      <c r="R376" s="3">
        <v>39735.776064814818</v>
      </c>
    </row>
    <row r="377" spans="1:18" s="2" customFormat="1" x14ac:dyDescent="0.2">
      <c r="A377" s="2" t="s">
        <v>114</v>
      </c>
      <c r="B377" s="2">
        <v>172</v>
      </c>
      <c r="C377" s="2">
        <v>202</v>
      </c>
      <c r="D377" s="2">
        <v>139</v>
      </c>
      <c r="E377" s="2">
        <v>167</v>
      </c>
      <c r="F377" s="2">
        <v>175</v>
      </c>
      <c r="G377" s="2">
        <v>240</v>
      </c>
      <c r="H377" s="2">
        <v>161</v>
      </c>
      <c r="I377" s="2">
        <v>168</v>
      </c>
      <c r="J377" s="2">
        <v>386</v>
      </c>
      <c r="K377" s="2">
        <v>420</v>
      </c>
      <c r="L377" s="2">
        <v>414</v>
      </c>
      <c r="M377" s="2">
        <v>7405</v>
      </c>
      <c r="N377" s="2">
        <v>24756</v>
      </c>
      <c r="O377" s="2">
        <v>-105</v>
      </c>
      <c r="P377" s="130" t="s">
        <v>385</v>
      </c>
      <c r="Q377" s="2">
        <v>75</v>
      </c>
      <c r="R377" s="3">
        <v>39735.77915509259</v>
      </c>
    </row>
    <row r="378" spans="1:18" s="2" customFormat="1" x14ac:dyDescent="0.2">
      <c r="A378" s="2" t="s">
        <v>116</v>
      </c>
      <c r="B378" s="2">
        <v>177</v>
      </c>
      <c r="C378" s="2">
        <v>206</v>
      </c>
      <c r="D378" s="2">
        <v>133</v>
      </c>
      <c r="E378" s="2">
        <v>164</v>
      </c>
      <c r="F378" s="2">
        <v>180</v>
      </c>
      <c r="G378" s="2">
        <v>230</v>
      </c>
      <c r="H378" s="2">
        <v>159</v>
      </c>
      <c r="I378" s="2">
        <v>169</v>
      </c>
      <c r="J378" s="2">
        <v>392</v>
      </c>
      <c r="K378" s="2">
        <v>419</v>
      </c>
      <c r="L378" s="2">
        <v>403</v>
      </c>
      <c r="M378" s="2">
        <v>7384.5</v>
      </c>
      <c r="N378" s="2">
        <v>24758.5</v>
      </c>
      <c r="O378" s="2">
        <v>-105</v>
      </c>
      <c r="P378" s="130" t="s">
        <v>385</v>
      </c>
      <c r="Q378" s="2">
        <v>76</v>
      </c>
      <c r="R378" s="3">
        <v>39735.782337962963</v>
      </c>
    </row>
    <row r="379" spans="1:18" s="2" customFormat="1" x14ac:dyDescent="0.2">
      <c r="A379" s="2" t="s">
        <v>117</v>
      </c>
      <c r="B379" s="2">
        <v>179</v>
      </c>
      <c r="C379" s="2">
        <v>204</v>
      </c>
      <c r="D379" s="2">
        <v>144</v>
      </c>
      <c r="E379" s="2">
        <v>163</v>
      </c>
      <c r="F379" s="2">
        <v>191</v>
      </c>
      <c r="G379" s="2">
        <v>233</v>
      </c>
      <c r="H379" s="2">
        <v>159</v>
      </c>
      <c r="I379" s="2">
        <v>167</v>
      </c>
      <c r="J379" s="2">
        <v>397</v>
      </c>
      <c r="K379" s="2">
        <v>417</v>
      </c>
      <c r="L379" s="2">
        <v>401</v>
      </c>
      <c r="M379" s="2">
        <v>7364</v>
      </c>
      <c r="N379" s="2">
        <v>24761</v>
      </c>
      <c r="O379" s="2">
        <v>-105</v>
      </c>
      <c r="P379" s="130" t="s">
        <v>385</v>
      </c>
      <c r="Q379" s="2">
        <v>77</v>
      </c>
      <c r="R379" s="3">
        <v>39735.785358796296</v>
      </c>
    </row>
    <row r="380" spans="1:18" s="2" customFormat="1" x14ac:dyDescent="0.2">
      <c r="A380" s="2" t="s">
        <v>118</v>
      </c>
      <c r="B380" s="2">
        <v>176</v>
      </c>
      <c r="C380" s="2">
        <v>205</v>
      </c>
      <c r="D380" s="2">
        <v>140</v>
      </c>
      <c r="E380" s="2">
        <v>160</v>
      </c>
      <c r="F380" s="2">
        <v>177</v>
      </c>
      <c r="G380" s="2">
        <v>240</v>
      </c>
      <c r="H380" s="2">
        <v>156</v>
      </c>
      <c r="I380" s="2">
        <v>168</v>
      </c>
      <c r="J380" s="2">
        <v>382</v>
      </c>
      <c r="K380" s="2">
        <v>416</v>
      </c>
      <c r="L380" s="2">
        <v>416</v>
      </c>
      <c r="M380" s="2">
        <v>7343.5</v>
      </c>
      <c r="N380" s="2">
        <v>24763.5</v>
      </c>
      <c r="O380" s="2">
        <v>-105</v>
      </c>
      <c r="P380" s="130" t="s">
        <v>385</v>
      </c>
      <c r="Q380" s="2">
        <v>78</v>
      </c>
      <c r="R380" s="3">
        <v>39735.788391203707</v>
      </c>
    </row>
    <row r="381" spans="1:18" s="2" customFormat="1" x14ac:dyDescent="0.2">
      <c r="A381" s="2" t="s">
        <v>386</v>
      </c>
      <c r="B381" s="2">
        <v>179</v>
      </c>
      <c r="C381" s="2">
        <v>208</v>
      </c>
      <c r="D381" s="2">
        <v>141</v>
      </c>
      <c r="E381" s="2">
        <v>164</v>
      </c>
      <c r="F381" s="2">
        <v>182</v>
      </c>
      <c r="G381" s="2">
        <v>241</v>
      </c>
      <c r="H381" s="2">
        <v>157</v>
      </c>
      <c r="I381" s="2">
        <v>166</v>
      </c>
      <c r="J381" s="2">
        <v>397</v>
      </c>
      <c r="K381" s="2">
        <v>426</v>
      </c>
      <c r="L381" s="2">
        <v>421</v>
      </c>
      <c r="M381" s="2">
        <v>7323</v>
      </c>
      <c r="N381" s="2">
        <v>24766</v>
      </c>
      <c r="O381" s="2">
        <v>-105</v>
      </c>
      <c r="P381" s="130" t="s">
        <v>385</v>
      </c>
      <c r="Q381" s="2">
        <v>79</v>
      </c>
      <c r="R381" s="3">
        <v>39735.791400462964</v>
      </c>
    </row>
    <row r="382" spans="1:18" s="2" customFormat="1" x14ac:dyDescent="0.2">
      <c r="A382" s="2" t="s">
        <v>119</v>
      </c>
      <c r="B382" s="2">
        <v>175</v>
      </c>
      <c r="C382" s="2">
        <v>203</v>
      </c>
      <c r="D382" s="2">
        <v>151</v>
      </c>
      <c r="E382" s="2">
        <v>168</v>
      </c>
      <c r="F382" s="2">
        <v>171</v>
      </c>
      <c r="G382" s="2">
        <v>239</v>
      </c>
      <c r="H382" s="2">
        <v>161</v>
      </c>
      <c r="I382" s="2">
        <v>166</v>
      </c>
      <c r="J382" s="2">
        <v>380</v>
      </c>
      <c r="K382" s="2">
        <v>440</v>
      </c>
      <c r="L382" s="2">
        <v>422</v>
      </c>
      <c r="M382" s="2">
        <v>7032</v>
      </c>
      <c r="N382" s="2">
        <v>24754</v>
      </c>
      <c r="O382" s="2">
        <v>-106</v>
      </c>
      <c r="P382" s="130" t="s">
        <v>387</v>
      </c>
      <c r="Q382" s="2">
        <v>80</v>
      </c>
      <c r="R382" s="3">
        <v>39735.79451388889</v>
      </c>
    </row>
    <row r="383" spans="1:18" s="2" customFormat="1" x14ac:dyDescent="0.2">
      <c r="A383" s="2" t="s">
        <v>121</v>
      </c>
      <c r="B383" s="2">
        <v>170</v>
      </c>
      <c r="C383" s="2">
        <v>206</v>
      </c>
      <c r="D383" s="2">
        <v>144</v>
      </c>
      <c r="E383" s="2">
        <v>164</v>
      </c>
      <c r="F383" s="2">
        <v>182</v>
      </c>
      <c r="G383" s="2">
        <v>228</v>
      </c>
      <c r="H383" s="2">
        <v>156</v>
      </c>
      <c r="I383" s="2">
        <v>165</v>
      </c>
      <c r="J383" s="2">
        <v>388</v>
      </c>
      <c r="K383" s="2">
        <v>438</v>
      </c>
      <c r="L383" s="2">
        <v>413</v>
      </c>
      <c r="M383" s="2">
        <v>7051</v>
      </c>
      <c r="N383" s="2">
        <v>24748</v>
      </c>
      <c r="O383" s="2">
        <v>-106</v>
      </c>
      <c r="P383" s="130" t="s">
        <v>387</v>
      </c>
      <c r="Q383" s="2">
        <v>81</v>
      </c>
      <c r="R383" s="3">
        <v>39735.797708333332</v>
      </c>
    </row>
    <row r="384" spans="1:18" s="2" customFormat="1" x14ac:dyDescent="0.2">
      <c r="A384" s="2" t="s">
        <v>122</v>
      </c>
      <c r="B384" s="2">
        <v>167</v>
      </c>
      <c r="C384" s="2">
        <v>198</v>
      </c>
      <c r="D384" s="2">
        <v>139</v>
      </c>
      <c r="E384" s="2">
        <v>168</v>
      </c>
      <c r="F384" s="2">
        <v>176</v>
      </c>
      <c r="G384" s="2">
        <v>240</v>
      </c>
      <c r="H384" s="2">
        <v>158</v>
      </c>
      <c r="I384" s="2">
        <v>164</v>
      </c>
      <c r="J384" s="2">
        <v>393</v>
      </c>
      <c r="K384" s="2">
        <v>402</v>
      </c>
      <c r="L384" s="2">
        <v>419</v>
      </c>
      <c r="M384" s="2">
        <v>7070</v>
      </c>
      <c r="N384" s="2">
        <v>24742</v>
      </c>
      <c r="O384" s="2">
        <v>-106</v>
      </c>
      <c r="P384" s="130" t="s">
        <v>387</v>
      </c>
      <c r="Q384" s="2">
        <v>82</v>
      </c>
      <c r="R384" s="3">
        <v>39735.800682870373</v>
      </c>
    </row>
    <row r="385" spans="1:18" s="2" customFormat="1" x14ac:dyDescent="0.2">
      <c r="A385" s="2" t="s">
        <v>125</v>
      </c>
      <c r="B385" s="2">
        <v>193</v>
      </c>
      <c r="C385" s="2">
        <v>203</v>
      </c>
      <c r="D385" s="2">
        <v>153</v>
      </c>
      <c r="E385" s="2">
        <v>163</v>
      </c>
      <c r="F385" s="2">
        <v>182</v>
      </c>
      <c r="G385" s="2">
        <v>242</v>
      </c>
      <c r="H385" s="2">
        <v>162</v>
      </c>
      <c r="I385" s="2">
        <v>179</v>
      </c>
      <c r="J385" s="2">
        <v>414</v>
      </c>
      <c r="K385" s="2">
        <v>452</v>
      </c>
      <c r="L385" s="2">
        <v>445</v>
      </c>
      <c r="M385" s="2">
        <v>19617</v>
      </c>
      <c r="N385" s="2">
        <v>26589</v>
      </c>
      <c r="O385" s="2">
        <v>-113</v>
      </c>
      <c r="P385" s="130" t="s">
        <v>388</v>
      </c>
      <c r="Q385" s="2">
        <v>83</v>
      </c>
      <c r="R385" s="3">
        <v>39735.803784722222</v>
      </c>
    </row>
    <row r="386" spans="1:18" s="2" customFormat="1" x14ac:dyDescent="0.2">
      <c r="A386" s="2" t="s">
        <v>127</v>
      </c>
      <c r="B386" s="2">
        <v>168</v>
      </c>
      <c r="C386" s="2">
        <v>212</v>
      </c>
      <c r="D386" s="2">
        <v>142</v>
      </c>
      <c r="E386" s="2">
        <v>163</v>
      </c>
      <c r="F386" s="2">
        <v>180</v>
      </c>
      <c r="G386" s="2">
        <v>243</v>
      </c>
      <c r="H386" s="2">
        <v>157</v>
      </c>
      <c r="I386" s="2">
        <v>165</v>
      </c>
      <c r="J386" s="2">
        <v>366</v>
      </c>
      <c r="K386" s="2">
        <v>406</v>
      </c>
      <c r="L386" s="2">
        <v>412</v>
      </c>
      <c r="M386" s="2">
        <v>19612.8</v>
      </c>
      <c r="N386" s="2">
        <v>26584.799999999999</v>
      </c>
      <c r="O386" s="2">
        <v>-113</v>
      </c>
      <c r="P386" s="130" t="s">
        <v>388</v>
      </c>
      <c r="Q386" s="2">
        <v>84</v>
      </c>
      <c r="R386" s="3">
        <v>39735.807025462964</v>
      </c>
    </row>
    <row r="387" spans="1:18" s="2" customFormat="1" x14ac:dyDescent="0.2">
      <c r="A387" s="2" t="s">
        <v>128</v>
      </c>
      <c r="B387" s="2">
        <v>164</v>
      </c>
      <c r="C387" s="2">
        <v>208</v>
      </c>
      <c r="D387" s="2">
        <v>139</v>
      </c>
      <c r="E387" s="2">
        <v>161</v>
      </c>
      <c r="F387" s="2">
        <v>174</v>
      </c>
      <c r="G387" s="2">
        <v>228</v>
      </c>
      <c r="H387" s="2">
        <v>153</v>
      </c>
      <c r="I387" s="2">
        <v>163</v>
      </c>
      <c r="J387" s="2">
        <v>376</v>
      </c>
      <c r="K387" s="2">
        <v>374</v>
      </c>
      <c r="L387" s="2">
        <v>417</v>
      </c>
      <c r="M387" s="2">
        <v>19608.5</v>
      </c>
      <c r="N387" s="2">
        <v>26580.5</v>
      </c>
      <c r="O387" s="2">
        <v>-113</v>
      </c>
      <c r="P387" s="130" t="s">
        <v>388</v>
      </c>
      <c r="Q387" s="2">
        <v>85</v>
      </c>
      <c r="R387" s="3">
        <v>39735.810034722221</v>
      </c>
    </row>
    <row r="388" spans="1:18" s="2" customFormat="1" x14ac:dyDescent="0.2">
      <c r="A388" s="2" t="s">
        <v>129</v>
      </c>
      <c r="B388" s="2">
        <v>163</v>
      </c>
      <c r="C388" s="2">
        <v>207</v>
      </c>
      <c r="D388" s="2">
        <v>139</v>
      </c>
      <c r="E388" s="2">
        <v>165</v>
      </c>
      <c r="F388" s="2">
        <v>170</v>
      </c>
      <c r="G388" s="2">
        <v>236</v>
      </c>
      <c r="H388" s="2">
        <v>151</v>
      </c>
      <c r="I388" s="2">
        <v>165</v>
      </c>
      <c r="J388" s="2">
        <v>362</v>
      </c>
      <c r="K388" s="2">
        <v>388</v>
      </c>
      <c r="L388" s="2">
        <v>406</v>
      </c>
      <c r="M388" s="2">
        <v>19604.3</v>
      </c>
      <c r="N388" s="2">
        <v>26576.3</v>
      </c>
      <c r="O388" s="2">
        <v>-113</v>
      </c>
      <c r="P388" s="130" t="s">
        <v>388</v>
      </c>
      <c r="Q388" s="2">
        <v>86</v>
      </c>
      <c r="R388" s="3">
        <v>39735.813043981485</v>
      </c>
    </row>
    <row r="389" spans="1:18" s="2" customFormat="1" x14ac:dyDescent="0.2">
      <c r="A389" s="2" t="s">
        <v>130</v>
      </c>
      <c r="B389" s="2">
        <v>157</v>
      </c>
      <c r="C389" s="2">
        <v>207</v>
      </c>
      <c r="D389" s="2">
        <v>138</v>
      </c>
      <c r="E389" s="2">
        <v>173</v>
      </c>
      <c r="F389" s="2">
        <v>170</v>
      </c>
      <c r="G389" s="2">
        <v>218</v>
      </c>
      <c r="H389" s="2">
        <v>154</v>
      </c>
      <c r="I389" s="2">
        <v>163</v>
      </c>
      <c r="J389" s="2">
        <v>380</v>
      </c>
      <c r="K389" s="2">
        <v>395</v>
      </c>
      <c r="L389" s="2">
        <v>396</v>
      </c>
      <c r="M389" s="2">
        <v>19600</v>
      </c>
      <c r="N389" s="2">
        <v>26572</v>
      </c>
      <c r="O389" s="2">
        <v>-113</v>
      </c>
      <c r="P389" s="130" t="s">
        <v>388</v>
      </c>
      <c r="Q389" s="2">
        <v>87</v>
      </c>
      <c r="R389" s="3">
        <v>39735.816006944442</v>
      </c>
    </row>
    <row r="390" spans="1:18" s="2" customFormat="1" x14ac:dyDescent="0.2">
      <c r="A390" s="2" t="s">
        <v>131</v>
      </c>
      <c r="B390" s="2">
        <v>157</v>
      </c>
      <c r="C390" s="2">
        <v>186</v>
      </c>
      <c r="D390" s="2">
        <v>137</v>
      </c>
      <c r="E390" s="2">
        <v>166</v>
      </c>
      <c r="F390" s="2">
        <v>173</v>
      </c>
      <c r="G390" s="2">
        <v>229</v>
      </c>
      <c r="H390" s="2">
        <v>151</v>
      </c>
      <c r="I390" s="2">
        <v>167</v>
      </c>
      <c r="J390" s="2">
        <v>359</v>
      </c>
      <c r="K390" s="2">
        <v>388</v>
      </c>
      <c r="L390" s="2">
        <v>395</v>
      </c>
      <c r="M390" s="2">
        <v>19583</v>
      </c>
      <c r="N390" s="2">
        <v>26511</v>
      </c>
      <c r="O390" s="2">
        <v>-112</v>
      </c>
      <c r="P390" s="130" t="s">
        <v>389</v>
      </c>
      <c r="Q390" s="2">
        <v>88</v>
      </c>
      <c r="R390" s="3">
        <v>39735.819097222222</v>
      </c>
    </row>
    <row r="391" spans="1:18" s="2" customFormat="1" x14ac:dyDescent="0.2">
      <c r="A391" s="2" t="s">
        <v>133</v>
      </c>
      <c r="B391" s="2">
        <v>158</v>
      </c>
      <c r="C391" s="2">
        <v>194</v>
      </c>
      <c r="D391" s="2">
        <v>135</v>
      </c>
      <c r="E391" s="2">
        <v>165</v>
      </c>
      <c r="F391" s="2">
        <v>177</v>
      </c>
      <c r="G391" s="2">
        <v>239</v>
      </c>
      <c r="H391" s="2">
        <v>155</v>
      </c>
      <c r="I391" s="2">
        <v>165</v>
      </c>
      <c r="J391" s="2">
        <v>366</v>
      </c>
      <c r="K391" s="2">
        <v>396</v>
      </c>
      <c r="L391" s="2">
        <v>398</v>
      </c>
      <c r="M391" s="2">
        <v>19578.3</v>
      </c>
      <c r="N391" s="2">
        <v>26504.799999999999</v>
      </c>
      <c r="O391" s="2">
        <v>-112</v>
      </c>
      <c r="P391" s="130" t="s">
        <v>389</v>
      </c>
      <c r="Q391" s="2">
        <v>89</v>
      </c>
      <c r="R391" s="3">
        <v>39735.822337962964</v>
      </c>
    </row>
    <row r="392" spans="1:18" s="2" customFormat="1" x14ac:dyDescent="0.2">
      <c r="A392" s="2" t="s">
        <v>134</v>
      </c>
      <c r="B392" s="2">
        <v>152</v>
      </c>
      <c r="C392" s="2">
        <v>195</v>
      </c>
      <c r="D392" s="2">
        <v>137</v>
      </c>
      <c r="E392" s="2">
        <v>167</v>
      </c>
      <c r="F392" s="2">
        <v>172</v>
      </c>
      <c r="G392" s="2">
        <v>229</v>
      </c>
      <c r="H392" s="2">
        <v>156</v>
      </c>
      <c r="I392" s="2">
        <v>165</v>
      </c>
      <c r="J392" s="2">
        <v>353</v>
      </c>
      <c r="K392" s="2">
        <v>372</v>
      </c>
      <c r="L392" s="2">
        <v>392</v>
      </c>
      <c r="M392" s="2">
        <v>19573.5</v>
      </c>
      <c r="N392" s="2">
        <v>26498.5</v>
      </c>
      <c r="O392" s="2">
        <v>-112</v>
      </c>
      <c r="P392" s="130" t="s">
        <v>389</v>
      </c>
      <c r="Q392" s="2">
        <v>90</v>
      </c>
      <c r="R392" s="3">
        <v>39735.825335648151</v>
      </c>
    </row>
    <row r="393" spans="1:18" s="2" customFormat="1" x14ac:dyDescent="0.2">
      <c r="A393" s="2" t="s">
        <v>390</v>
      </c>
      <c r="B393" s="2">
        <v>155</v>
      </c>
      <c r="C393" s="2">
        <v>190</v>
      </c>
      <c r="D393" s="2">
        <v>134</v>
      </c>
      <c r="E393" s="2">
        <v>167</v>
      </c>
      <c r="F393" s="2">
        <v>171</v>
      </c>
      <c r="G393" s="2">
        <v>210</v>
      </c>
      <c r="H393" s="2">
        <v>150</v>
      </c>
      <c r="I393" s="2">
        <v>166</v>
      </c>
      <c r="J393" s="2">
        <v>386</v>
      </c>
      <c r="K393" s="2">
        <v>388</v>
      </c>
      <c r="L393" s="2">
        <v>401</v>
      </c>
      <c r="M393" s="2">
        <v>19568.8</v>
      </c>
      <c r="N393" s="2">
        <v>26492.3</v>
      </c>
      <c r="O393" s="2">
        <v>-112</v>
      </c>
      <c r="P393" s="130" t="s">
        <v>389</v>
      </c>
      <c r="Q393" s="2">
        <v>91</v>
      </c>
      <c r="R393" s="3">
        <v>39735.828368055554</v>
      </c>
    </row>
    <row r="394" spans="1:18" s="2" customFormat="1" x14ac:dyDescent="0.2">
      <c r="A394" s="2" t="s">
        <v>391</v>
      </c>
      <c r="B394" s="2">
        <v>157</v>
      </c>
      <c r="C394" s="2">
        <v>191</v>
      </c>
      <c r="D394" s="2">
        <v>138</v>
      </c>
      <c r="E394" s="2">
        <v>170</v>
      </c>
      <c r="F394" s="2">
        <v>172</v>
      </c>
      <c r="G394" s="2">
        <v>220</v>
      </c>
      <c r="H394" s="2">
        <v>157</v>
      </c>
      <c r="I394" s="2">
        <v>169</v>
      </c>
      <c r="J394" s="2">
        <v>368</v>
      </c>
      <c r="K394" s="2">
        <v>392</v>
      </c>
      <c r="L394" s="2">
        <v>409</v>
      </c>
      <c r="M394" s="2">
        <v>19564</v>
      </c>
      <c r="N394" s="2">
        <v>26486</v>
      </c>
      <c r="O394" s="2">
        <v>-112</v>
      </c>
      <c r="P394" s="130" t="s">
        <v>389</v>
      </c>
      <c r="Q394" s="2">
        <v>92</v>
      </c>
      <c r="R394" s="3">
        <v>39735.831365740742</v>
      </c>
    </row>
    <row r="395" spans="1:18" s="2" customFormat="1" x14ac:dyDescent="0.2">
      <c r="A395" s="2" t="s">
        <v>135</v>
      </c>
      <c r="B395" s="2">
        <v>186</v>
      </c>
      <c r="C395" s="2">
        <v>196</v>
      </c>
      <c r="D395" s="2">
        <v>152</v>
      </c>
      <c r="E395" s="2">
        <v>169</v>
      </c>
      <c r="F395" s="2">
        <v>175</v>
      </c>
      <c r="G395" s="2">
        <v>230</v>
      </c>
      <c r="H395" s="2">
        <v>153</v>
      </c>
      <c r="I395" s="2">
        <v>168</v>
      </c>
      <c r="J395" s="2">
        <v>375</v>
      </c>
      <c r="K395" s="2">
        <v>398</v>
      </c>
      <c r="L395" s="2">
        <v>407</v>
      </c>
      <c r="M395" s="2">
        <v>19168</v>
      </c>
      <c r="N395" s="2">
        <v>26181</v>
      </c>
      <c r="O395" s="2">
        <v>-113</v>
      </c>
      <c r="P395" s="130" t="s">
        <v>392</v>
      </c>
      <c r="Q395" s="2">
        <v>93</v>
      </c>
      <c r="R395" s="3">
        <v>39735.834467592591</v>
      </c>
    </row>
    <row r="396" spans="1:18" s="2" customFormat="1" x14ac:dyDescent="0.2">
      <c r="A396" s="2" t="s">
        <v>137</v>
      </c>
      <c r="B396" s="2">
        <v>205</v>
      </c>
      <c r="C396" s="2">
        <v>135</v>
      </c>
      <c r="D396" s="2">
        <v>142</v>
      </c>
      <c r="E396" s="2">
        <v>167</v>
      </c>
      <c r="F396" s="2">
        <v>184</v>
      </c>
      <c r="G396" s="2">
        <v>248</v>
      </c>
      <c r="H396" s="2">
        <v>158</v>
      </c>
      <c r="I396" s="2">
        <v>167</v>
      </c>
      <c r="J396" s="2">
        <v>377</v>
      </c>
      <c r="K396" s="2">
        <v>395</v>
      </c>
      <c r="L396" s="2">
        <v>406</v>
      </c>
      <c r="M396" s="2">
        <v>19173</v>
      </c>
      <c r="N396" s="2">
        <v>26172.5</v>
      </c>
      <c r="O396" s="2">
        <v>-113</v>
      </c>
      <c r="P396" s="130" t="s">
        <v>392</v>
      </c>
      <c r="Q396" s="2">
        <v>94</v>
      </c>
      <c r="R396" s="3">
        <v>39735.837708333333</v>
      </c>
    </row>
    <row r="397" spans="1:18" s="2" customFormat="1" x14ac:dyDescent="0.2">
      <c r="A397" s="2" t="s">
        <v>138</v>
      </c>
      <c r="B397" s="2">
        <v>208</v>
      </c>
      <c r="C397" s="2">
        <v>139</v>
      </c>
      <c r="D397" s="2">
        <v>142</v>
      </c>
      <c r="E397" s="2">
        <v>166</v>
      </c>
      <c r="F397" s="2">
        <v>179</v>
      </c>
      <c r="G397" s="2">
        <v>247</v>
      </c>
      <c r="H397" s="2">
        <v>158</v>
      </c>
      <c r="I397" s="2">
        <v>168</v>
      </c>
      <c r="J397" s="2">
        <v>375</v>
      </c>
      <c r="K397" s="2">
        <v>394</v>
      </c>
      <c r="L397" s="2">
        <v>408</v>
      </c>
      <c r="M397" s="2">
        <v>19178</v>
      </c>
      <c r="N397" s="2">
        <v>26164</v>
      </c>
      <c r="O397" s="2">
        <v>-113</v>
      </c>
      <c r="P397" s="130" t="s">
        <v>392</v>
      </c>
      <c r="Q397" s="2">
        <v>95</v>
      </c>
      <c r="R397" s="3">
        <v>39735.840729166666</v>
      </c>
    </row>
    <row r="398" spans="1:18" s="2" customFormat="1" x14ac:dyDescent="0.2">
      <c r="A398" s="2" t="s">
        <v>139</v>
      </c>
      <c r="B398" s="2">
        <v>199</v>
      </c>
      <c r="C398" s="2">
        <v>135</v>
      </c>
      <c r="D398" s="2">
        <v>146</v>
      </c>
      <c r="E398" s="2">
        <v>165</v>
      </c>
      <c r="F398" s="2">
        <v>169</v>
      </c>
      <c r="G398" s="2">
        <v>247</v>
      </c>
      <c r="H398" s="2">
        <v>157</v>
      </c>
      <c r="I398" s="2">
        <v>171</v>
      </c>
      <c r="J398" s="2">
        <v>383</v>
      </c>
      <c r="K398" s="2">
        <v>383</v>
      </c>
      <c r="L398" s="2">
        <v>412</v>
      </c>
      <c r="M398" s="2">
        <v>19183</v>
      </c>
      <c r="N398" s="2">
        <v>26155.5</v>
      </c>
      <c r="O398" s="2">
        <v>-113</v>
      </c>
      <c r="P398" s="130" t="s">
        <v>392</v>
      </c>
      <c r="Q398" s="2">
        <v>96</v>
      </c>
      <c r="R398" s="3">
        <v>39735.843761574077</v>
      </c>
    </row>
    <row r="399" spans="1:18" s="2" customFormat="1" x14ac:dyDescent="0.2">
      <c r="A399" s="2" t="s">
        <v>393</v>
      </c>
      <c r="B399" s="2">
        <v>219</v>
      </c>
      <c r="C399" s="2">
        <v>133</v>
      </c>
      <c r="D399" s="2">
        <v>143</v>
      </c>
      <c r="E399" s="2">
        <v>169</v>
      </c>
      <c r="F399" s="2">
        <v>176</v>
      </c>
      <c r="G399" s="2">
        <v>272</v>
      </c>
      <c r="H399" s="2">
        <v>156</v>
      </c>
      <c r="I399" s="2">
        <v>169</v>
      </c>
      <c r="J399" s="2">
        <v>385</v>
      </c>
      <c r="K399" s="2">
        <v>408</v>
      </c>
      <c r="L399" s="2">
        <v>417</v>
      </c>
      <c r="M399" s="2">
        <v>19188</v>
      </c>
      <c r="N399" s="2">
        <v>26147</v>
      </c>
      <c r="O399" s="2">
        <v>-113</v>
      </c>
      <c r="P399" s="130" t="s">
        <v>392</v>
      </c>
      <c r="Q399" s="2">
        <v>97</v>
      </c>
      <c r="R399" s="3">
        <v>39735.846770833334</v>
      </c>
    </row>
    <row r="400" spans="1:18" s="2" customFormat="1" x14ac:dyDescent="0.2">
      <c r="A400" s="2" t="s">
        <v>140</v>
      </c>
      <c r="B400" s="2">
        <v>164</v>
      </c>
      <c r="C400" s="2">
        <v>204</v>
      </c>
      <c r="D400" s="2">
        <v>144</v>
      </c>
      <c r="E400" s="2">
        <v>160</v>
      </c>
      <c r="F400" s="2">
        <v>170</v>
      </c>
      <c r="G400" s="2">
        <v>243</v>
      </c>
      <c r="H400" s="2">
        <v>157</v>
      </c>
      <c r="I400" s="2">
        <v>166</v>
      </c>
      <c r="J400" s="2">
        <v>375</v>
      </c>
      <c r="K400" s="2">
        <v>377</v>
      </c>
      <c r="L400" s="2">
        <v>410</v>
      </c>
      <c r="M400" s="2">
        <v>19250</v>
      </c>
      <c r="N400" s="2">
        <v>26168</v>
      </c>
      <c r="O400" s="2">
        <v>-112</v>
      </c>
      <c r="P400" s="130" t="s">
        <v>394</v>
      </c>
      <c r="Q400" s="2">
        <v>98</v>
      </c>
      <c r="R400" s="3">
        <v>39735.849872685183</v>
      </c>
    </row>
    <row r="401" spans="1:18" s="2" customFormat="1" x14ac:dyDescent="0.2">
      <c r="A401" s="2" t="s">
        <v>142</v>
      </c>
      <c r="B401" s="2">
        <v>162</v>
      </c>
      <c r="C401" s="2">
        <v>203</v>
      </c>
      <c r="D401" s="2">
        <v>146</v>
      </c>
      <c r="E401" s="2">
        <v>162</v>
      </c>
      <c r="F401" s="2">
        <v>183</v>
      </c>
      <c r="G401" s="2">
        <v>223</v>
      </c>
      <c r="H401" s="2">
        <v>151</v>
      </c>
      <c r="I401" s="2">
        <v>167</v>
      </c>
      <c r="J401" s="2">
        <v>373</v>
      </c>
      <c r="K401" s="2">
        <v>377</v>
      </c>
      <c r="L401" s="2">
        <v>397</v>
      </c>
      <c r="M401" s="2">
        <v>19250</v>
      </c>
      <c r="N401" s="2">
        <v>26154</v>
      </c>
      <c r="O401" s="2">
        <v>-112</v>
      </c>
      <c r="P401" s="130" t="s">
        <v>394</v>
      </c>
      <c r="Q401" s="2">
        <v>99</v>
      </c>
      <c r="R401" s="3">
        <v>39735.853078703702</v>
      </c>
    </row>
    <row r="402" spans="1:18" s="2" customFormat="1" x14ac:dyDescent="0.2">
      <c r="A402" s="2" t="s">
        <v>143</v>
      </c>
      <c r="B402" s="2">
        <v>146</v>
      </c>
      <c r="C402" s="2">
        <v>206</v>
      </c>
      <c r="D402" s="2">
        <v>144</v>
      </c>
      <c r="E402" s="2">
        <v>166</v>
      </c>
      <c r="F402" s="2">
        <v>172</v>
      </c>
      <c r="G402" s="2">
        <v>229</v>
      </c>
      <c r="H402" s="2">
        <v>153</v>
      </c>
      <c r="I402" s="2">
        <v>166</v>
      </c>
      <c r="J402" s="2">
        <v>395</v>
      </c>
      <c r="K402" s="2">
        <v>398</v>
      </c>
      <c r="L402" s="2">
        <v>411</v>
      </c>
      <c r="M402" s="2">
        <v>19250</v>
      </c>
      <c r="N402" s="2">
        <v>26140</v>
      </c>
      <c r="O402" s="2">
        <v>-112</v>
      </c>
      <c r="P402" s="130" t="s">
        <v>394</v>
      </c>
      <c r="Q402" s="2">
        <v>100</v>
      </c>
      <c r="R402" s="3">
        <v>39735.856087962966</v>
      </c>
    </row>
    <row r="403" spans="1:18" s="2" customFormat="1" x14ac:dyDescent="0.2">
      <c r="A403" s="2" t="s">
        <v>144</v>
      </c>
      <c r="B403" s="2">
        <v>162</v>
      </c>
      <c r="C403" s="2">
        <v>206</v>
      </c>
      <c r="D403" s="2">
        <v>142</v>
      </c>
      <c r="E403" s="2">
        <v>171</v>
      </c>
      <c r="F403" s="2">
        <v>170</v>
      </c>
      <c r="G403" s="2">
        <v>221</v>
      </c>
      <c r="H403" s="2">
        <v>155</v>
      </c>
      <c r="I403" s="2">
        <v>166</v>
      </c>
      <c r="J403" s="2">
        <v>371</v>
      </c>
      <c r="K403" s="2">
        <v>402</v>
      </c>
      <c r="L403" s="2">
        <v>396</v>
      </c>
      <c r="M403" s="2">
        <v>19250</v>
      </c>
      <c r="N403" s="2">
        <v>26126</v>
      </c>
      <c r="O403" s="2">
        <v>-112</v>
      </c>
      <c r="P403" s="130" t="s">
        <v>394</v>
      </c>
      <c r="Q403" s="2">
        <v>101</v>
      </c>
      <c r="R403" s="3">
        <v>39735.859074074076</v>
      </c>
    </row>
    <row r="404" spans="1:18" s="2" customFormat="1" x14ac:dyDescent="0.2">
      <c r="A404" s="2" t="s">
        <v>145</v>
      </c>
      <c r="B404" s="2">
        <v>160</v>
      </c>
      <c r="C404" s="2">
        <v>209</v>
      </c>
      <c r="D404" s="2">
        <v>141</v>
      </c>
      <c r="E404" s="2">
        <v>161</v>
      </c>
      <c r="F404" s="2">
        <v>174</v>
      </c>
      <c r="G404" s="2">
        <v>246</v>
      </c>
      <c r="H404" s="2">
        <v>155</v>
      </c>
      <c r="I404" s="2">
        <v>167</v>
      </c>
      <c r="J404" s="2">
        <v>390</v>
      </c>
      <c r="K404" s="2">
        <v>382</v>
      </c>
      <c r="L404" s="2">
        <v>406</v>
      </c>
      <c r="M404" s="2">
        <v>19633</v>
      </c>
      <c r="N404" s="2">
        <v>26060</v>
      </c>
      <c r="O404" s="2">
        <v>-114</v>
      </c>
      <c r="P404" s="130" t="s">
        <v>395</v>
      </c>
      <c r="Q404" s="2">
        <v>102</v>
      </c>
      <c r="R404" s="3">
        <v>39735.862187500003</v>
      </c>
    </row>
    <row r="405" spans="1:18" s="2" customFormat="1" x14ac:dyDescent="0.2">
      <c r="A405" s="2" t="s">
        <v>147</v>
      </c>
      <c r="B405" s="2">
        <v>157</v>
      </c>
      <c r="C405" s="2">
        <v>213</v>
      </c>
      <c r="D405" s="2">
        <v>142</v>
      </c>
      <c r="E405" s="2">
        <v>161</v>
      </c>
      <c r="F405" s="2">
        <v>169</v>
      </c>
      <c r="G405" s="2">
        <v>227</v>
      </c>
      <c r="H405" s="2">
        <v>153</v>
      </c>
      <c r="I405" s="2">
        <v>163</v>
      </c>
      <c r="J405" s="2">
        <v>370</v>
      </c>
      <c r="K405" s="2">
        <v>411</v>
      </c>
      <c r="L405" s="2">
        <v>396</v>
      </c>
      <c r="M405" s="2">
        <v>19621.5</v>
      </c>
      <c r="N405" s="2">
        <v>26036.5</v>
      </c>
      <c r="O405" s="2">
        <v>-114</v>
      </c>
      <c r="P405" s="130" t="s">
        <v>395</v>
      </c>
      <c r="Q405" s="2">
        <v>103</v>
      </c>
      <c r="R405" s="3">
        <v>39735.865416666667</v>
      </c>
    </row>
    <row r="406" spans="1:18" s="2" customFormat="1" x14ac:dyDescent="0.2">
      <c r="A406" s="2" t="s">
        <v>148</v>
      </c>
      <c r="B406" s="2">
        <v>159</v>
      </c>
      <c r="C406" s="2">
        <v>207</v>
      </c>
      <c r="D406" s="2">
        <v>138</v>
      </c>
      <c r="E406" s="2">
        <v>162</v>
      </c>
      <c r="F406" s="2">
        <v>175</v>
      </c>
      <c r="G406" s="2">
        <v>242</v>
      </c>
      <c r="H406" s="2">
        <v>159</v>
      </c>
      <c r="I406" s="2">
        <v>164</v>
      </c>
      <c r="J406" s="2">
        <v>367</v>
      </c>
      <c r="K406" s="2">
        <v>396</v>
      </c>
      <c r="L406" s="2">
        <v>412</v>
      </c>
      <c r="M406" s="2">
        <v>19610</v>
      </c>
      <c r="N406" s="2">
        <v>26013</v>
      </c>
      <c r="O406" s="2">
        <v>-114</v>
      </c>
      <c r="P406" s="130" t="s">
        <v>395</v>
      </c>
      <c r="Q406" s="2">
        <v>104</v>
      </c>
      <c r="R406" s="3">
        <v>39735.868425925924</v>
      </c>
    </row>
    <row r="407" spans="1:18" s="2" customFormat="1" x14ac:dyDescent="0.2">
      <c r="A407" s="2" t="s">
        <v>150</v>
      </c>
      <c r="B407" s="2">
        <v>157</v>
      </c>
      <c r="C407" s="2">
        <v>192</v>
      </c>
      <c r="D407" s="2">
        <v>136</v>
      </c>
      <c r="E407" s="2">
        <v>168</v>
      </c>
      <c r="F407" s="2">
        <v>179</v>
      </c>
      <c r="G407" s="2">
        <v>244</v>
      </c>
      <c r="H407" s="2">
        <v>152</v>
      </c>
      <c r="I407" s="2">
        <v>166</v>
      </c>
      <c r="J407" s="2">
        <v>379</v>
      </c>
      <c r="K407" s="2">
        <v>354</v>
      </c>
      <c r="L407" s="2">
        <v>391</v>
      </c>
      <c r="M407" s="2">
        <v>19648</v>
      </c>
      <c r="N407" s="2">
        <v>26006</v>
      </c>
      <c r="O407" s="2">
        <v>-113</v>
      </c>
      <c r="P407" s="130" t="s">
        <v>396</v>
      </c>
      <c r="Q407" s="2">
        <v>105</v>
      </c>
      <c r="R407" s="3">
        <v>39735.871516203704</v>
      </c>
    </row>
    <row r="408" spans="1:18" s="2" customFormat="1" x14ac:dyDescent="0.2">
      <c r="A408" s="2" t="s">
        <v>152</v>
      </c>
      <c r="B408" s="2">
        <v>162</v>
      </c>
      <c r="C408" s="2">
        <v>189</v>
      </c>
      <c r="D408" s="2">
        <v>133</v>
      </c>
      <c r="E408" s="2">
        <v>165</v>
      </c>
      <c r="F408" s="2">
        <v>179</v>
      </c>
      <c r="G408" s="2">
        <v>240</v>
      </c>
      <c r="H408" s="2">
        <v>152</v>
      </c>
      <c r="I408" s="2">
        <v>169</v>
      </c>
      <c r="J408" s="2">
        <v>380</v>
      </c>
      <c r="K408" s="2">
        <v>381</v>
      </c>
      <c r="L408" s="2">
        <v>406</v>
      </c>
      <c r="M408" s="2">
        <v>19648.8</v>
      </c>
      <c r="N408" s="2">
        <v>25994.3</v>
      </c>
      <c r="O408" s="2">
        <v>-113</v>
      </c>
      <c r="P408" s="130" t="s">
        <v>396</v>
      </c>
      <c r="Q408" s="2">
        <v>106</v>
      </c>
      <c r="R408" s="3">
        <v>39735.874745370369</v>
      </c>
    </row>
    <row r="409" spans="1:18" s="2" customFormat="1" x14ac:dyDescent="0.2">
      <c r="A409" s="2" t="s">
        <v>153</v>
      </c>
      <c r="B409" s="2">
        <v>160</v>
      </c>
      <c r="C409" s="2">
        <v>191</v>
      </c>
      <c r="D409" s="2">
        <v>136</v>
      </c>
      <c r="E409" s="2">
        <v>164</v>
      </c>
      <c r="F409" s="2">
        <v>182</v>
      </c>
      <c r="G409" s="2">
        <v>233</v>
      </c>
      <c r="H409" s="2">
        <v>154</v>
      </c>
      <c r="I409" s="2">
        <v>164</v>
      </c>
      <c r="J409" s="2">
        <v>380</v>
      </c>
      <c r="K409" s="2">
        <v>393</v>
      </c>
      <c r="L409" s="2">
        <v>406</v>
      </c>
      <c r="M409" s="2">
        <v>19649.5</v>
      </c>
      <c r="N409" s="2">
        <v>25982.5</v>
      </c>
      <c r="O409" s="2">
        <v>-113</v>
      </c>
      <c r="P409" s="130" t="s">
        <v>396</v>
      </c>
      <c r="Q409" s="2">
        <v>107</v>
      </c>
      <c r="R409" s="3">
        <v>39735.877754629626</v>
      </c>
    </row>
    <row r="410" spans="1:18" s="2" customFormat="1" x14ac:dyDescent="0.2">
      <c r="A410" s="2" t="s">
        <v>397</v>
      </c>
      <c r="B410" s="2">
        <v>157</v>
      </c>
      <c r="C410" s="2">
        <v>192</v>
      </c>
      <c r="D410" s="2">
        <v>140</v>
      </c>
      <c r="E410" s="2">
        <v>172</v>
      </c>
      <c r="F410" s="2">
        <v>173</v>
      </c>
      <c r="G410" s="2">
        <v>226</v>
      </c>
      <c r="H410" s="2">
        <v>156</v>
      </c>
      <c r="I410" s="2">
        <v>163</v>
      </c>
      <c r="J410" s="2">
        <v>376</v>
      </c>
      <c r="K410" s="2">
        <v>366</v>
      </c>
      <c r="L410" s="2">
        <v>386</v>
      </c>
      <c r="M410" s="2">
        <v>19650.3</v>
      </c>
      <c r="N410" s="2">
        <v>25970.799999999999</v>
      </c>
      <c r="O410" s="2">
        <v>-113</v>
      </c>
      <c r="P410" s="130" t="s">
        <v>396</v>
      </c>
      <c r="Q410" s="2">
        <v>108</v>
      </c>
      <c r="R410" s="3">
        <v>39735.88076388889</v>
      </c>
    </row>
    <row r="411" spans="1:18" s="2" customFormat="1" x14ac:dyDescent="0.2">
      <c r="A411" s="2" t="s">
        <v>398</v>
      </c>
      <c r="B411" s="2">
        <v>155</v>
      </c>
      <c r="C411" s="2">
        <v>192</v>
      </c>
      <c r="D411" s="2">
        <v>137</v>
      </c>
      <c r="E411" s="2">
        <v>166</v>
      </c>
      <c r="F411" s="2">
        <v>175</v>
      </c>
      <c r="G411" s="2">
        <v>228</v>
      </c>
      <c r="H411" s="2">
        <v>150</v>
      </c>
      <c r="I411" s="2">
        <v>168</v>
      </c>
      <c r="J411" s="2">
        <v>371</v>
      </c>
      <c r="K411" s="2">
        <v>396</v>
      </c>
      <c r="L411" s="2">
        <v>412</v>
      </c>
      <c r="M411" s="2">
        <v>19651</v>
      </c>
      <c r="N411" s="2">
        <v>25959</v>
      </c>
      <c r="O411" s="2">
        <v>-113</v>
      </c>
      <c r="P411" s="130" t="s">
        <v>396</v>
      </c>
      <c r="Q411" s="2">
        <v>109</v>
      </c>
      <c r="R411" s="3">
        <v>39735.883773148147</v>
      </c>
    </row>
    <row r="412" spans="1:18" s="2" customFormat="1" x14ac:dyDescent="0.2">
      <c r="P412" s="130"/>
    </row>
    <row r="413" spans="1:18" s="1" customFormat="1" ht="13.2" x14ac:dyDescent="0.25">
      <c r="A413" s="5" t="s">
        <v>483</v>
      </c>
      <c r="P413" s="129"/>
    </row>
    <row r="414" spans="1:18" x14ac:dyDescent="0.2">
      <c r="A414" s="2" t="s">
        <v>0</v>
      </c>
      <c r="B414" s="2" t="s">
        <v>399</v>
      </c>
      <c r="C414" s="2" t="s">
        <v>400</v>
      </c>
      <c r="D414" s="2" t="s">
        <v>401</v>
      </c>
      <c r="E414" s="2" t="s">
        <v>402</v>
      </c>
      <c r="F414" s="2" t="s">
        <v>544</v>
      </c>
      <c r="G414" s="2" t="s">
        <v>404</v>
      </c>
      <c r="H414" s="2" t="s">
        <v>405</v>
      </c>
      <c r="I414" s="2" t="s">
        <v>406</v>
      </c>
      <c r="J414" s="2" t="s">
        <v>407</v>
      </c>
      <c r="K414" s="2" t="s">
        <v>408</v>
      </c>
      <c r="L414" s="2" t="s">
        <v>409</v>
      </c>
      <c r="M414" s="2" t="s">
        <v>13</v>
      </c>
      <c r="N414" s="2" t="s">
        <v>14</v>
      </c>
      <c r="O414" s="2" t="s">
        <v>15</v>
      </c>
      <c r="P414" s="130" t="s">
        <v>18</v>
      </c>
      <c r="Q414" s="2" t="s">
        <v>21</v>
      </c>
      <c r="R414" s="2" t="s">
        <v>22</v>
      </c>
    </row>
    <row r="415" spans="1:18" x14ac:dyDescent="0.2">
      <c r="A415" s="2" t="s">
        <v>23</v>
      </c>
      <c r="B415" s="2">
        <v>178</v>
      </c>
      <c r="C415" s="2">
        <v>202</v>
      </c>
      <c r="D415" s="2">
        <v>163</v>
      </c>
      <c r="E415" s="2">
        <v>192</v>
      </c>
      <c r="F415" s="2">
        <v>157</v>
      </c>
      <c r="G415" s="2">
        <v>141</v>
      </c>
      <c r="H415" s="2">
        <v>349</v>
      </c>
      <c r="I415" s="2">
        <v>403</v>
      </c>
      <c r="J415" s="2">
        <v>540</v>
      </c>
      <c r="K415" s="2">
        <v>492</v>
      </c>
      <c r="L415" s="2">
        <v>648</v>
      </c>
      <c r="M415" s="2">
        <v>-8361</v>
      </c>
      <c r="N415" s="2">
        <v>-119</v>
      </c>
      <c r="O415" s="2">
        <v>277</v>
      </c>
      <c r="P415" s="130" t="s">
        <v>486</v>
      </c>
      <c r="Q415" s="2">
        <v>1</v>
      </c>
      <c r="R415" s="2" t="s">
        <v>487</v>
      </c>
    </row>
    <row r="416" spans="1:18" x14ac:dyDescent="0.2">
      <c r="A416" s="2" t="s">
        <v>30</v>
      </c>
      <c r="B416" s="2">
        <v>193</v>
      </c>
      <c r="C416" s="2">
        <v>211</v>
      </c>
      <c r="D416" s="2">
        <v>168</v>
      </c>
      <c r="E416" s="2">
        <v>197</v>
      </c>
      <c r="F416" s="2">
        <v>166</v>
      </c>
      <c r="G416" s="2">
        <v>148</v>
      </c>
      <c r="H416" s="2">
        <v>362</v>
      </c>
      <c r="I416" s="2">
        <v>407</v>
      </c>
      <c r="J416" s="2">
        <v>528</v>
      </c>
      <c r="K416" s="2">
        <v>526</v>
      </c>
      <c r="L416" s="2">
        <v>687</v>
      </c>
      <c r="M416" s="2">
        <v>-8465</v>
      </c>
      <c r="N416" s="2">
        <v>-26</v>
      </c>
      <c r="O416" s="2">
        <v>277</v>
      </c>
      <c r="P416" s="130" t="s">
        <v>488</v>
      </c>
      <c r="Q416" s="2">
        <v>2</v>
      </c>
      <c r="R416" s="2" t="s">
        <v>489</v>
      </c>
    </row>
    <row r="417" spans="1:18" x14ac:dyDescent="0.2">
      <c r="A417" s="2" t="s">
        <v>36</v>
      </c>
      <c r="B417" s="2">
        <v>196</v>
      </c>
      <c r="C417" s="2">
        <v>201</v>
      </c>
      <c r="D417" s="2">
        <v>170</v>
      </c>
      <c r="E417" s="2">
        <v>194</v>
      </c>
      <c r="F417" s="2">
        <v>151</v>
      </c>
      <c r="G417" s="2">
        <v>141</v>
      </c>
      <c r="H417" s="2">
        <v>338</v>
      </c>
      <c r="I417" s="2">
        <v>404</v>
      </c>
      <c r="J417" s="2">
        <v>528</v>
      </c>
      <c r="K417" s="2">
        <v>482</v>
      </c>
      <c r="L417" s="2">
        <v>635</v>
      </c>
      <c r="M417" s="2">
        <v>-8160</v>
      </c>
      <c r="N417" s="2">
        <v>235</v>
      </c>
      <c r="O417" s="2">
        <v>277</v>
      </c>
      <c r="P417" s="130" t="s">
        <v>490</v>
      </c>
      <c r="Q417" s="2">
        <v>3</v>
      </c>
      <c r="R417" s="2" t="s">
        <v>491</v>
      </c>
    </row>
    <row r="418" spans="1:18" x14ac:dyDescent="0.2">
      <c r="A418" s="2" t="s">
        <v>39</v>
      </c>
      <c r="B418" s="2">
        <v>182</v>
      </c>
      <c r="C418" s="2">
        <v>222</v>
      </c>
      <c r="D418" s="2">
        <v>169</v>
      </c>
      <c r="E418" s="2">
        <v>185</v>
      </c>
      <c r="F418" s="2">
        <v>177</v>
      </c>
      <c r="G418" s="2">
        <v>138</v>
      </c>
      <c r="H418" s="2">
        <v>331</v>
      </c>
      <c r="I418" s="2">
        <v>388</v>
      </c>
      <c r="J418" s="2">
        <v>526</v>
      </c>
      <c r="K418" s="2">
        <v>490</v>
      </c>
      <c r="L418" s="2">
        <v>685</v>
      </c>
      <c r="M418" s="2">
        <v>-8244</v>
      </c>
      <c r="N418" s="2">
        <v>-3</v>
      </c>
      <c r="O418" s="2">
        <v>277</v>
      </c>
      <c r="P418" s="130" t="s">
        <v>492</v>
      </c>
      <c r="Q418" s="2">
        <v>4</v>
      </c>
      <c r="R418" s="2" t="s">
        <v>493</v>
      </c>
    </row>
    <row r="419" spans="1:18" x14ac:dyDescent="0.2">
      <c r="A419" s="2" t="s">
        <v>43</v>
      </c>
      <c r="B419" s="2">
        <v>182</v>
      </c>
      <c r="C419" s="2">
        <v>227</v>
      </c>
      <c r="D419" s="2">
        <v>163</v>
      </c>
      <c r="E419" s="2">
        <v>189</v>
      </c>
      <c r="F419" s="2">
        <v>151</v>
      </c>
      <c r="G419" s="2">
        <v>132</v>
      </c>
      <c r="H419" s="2">
        <v>341</v>
      </c>
      <c r="I419" s="2">
        <v>390</v>
      </c>
      <c r="J419" s="2">
        <v>497</v>
      </c>
      <c r="K419" s="2">
        <v>501</v>
      </c>
      <c r="L419" s="2">
        <v>700</v>
      </c>
      <c r="M419" s="2">
        <v>-8290</v>
      </c>
      <c r="N419" s="2">
        <v>22</v>
      </c>
      <c r="O419" s="2">
        <v>277</v>
      </c>
      <c r="P419" s="130" t="s">
        <v>494</v>
      </c>
      <c r="Q419" s="2">
        <v>5</v>
      </c>
      <c r="R419" s="2" t="s">
        <v>495</v>
      </c>
    </row>
    <row r="420" spans="1:18" x14ac:dyDescent="0.2">
      <c r="A420" s="2" t="s">
        <v>48</v>
      </c>
      <c r="B420" s="2">
        <v>185</v>
      </c>
      <c r="C420" s="2">
        <v>225</v>
      </c>
      <c r="D420" s="2">
        <v>168</v>
      </c>
      <c r="E420" s="2">
        <v>188</v>
      </c>
      <c r="F420" s="2">
        <v>169</v>
      </c>
      <c r="G420" s="2">
        <v>140</v>
      </c>
      <c r="H420" s="2">
        <v>352</v>
      </c>
      <c r="I420" s="2">
        <v>394</v>
      </c>
      <c r="J420" s="2">
        <v>460</v>
      </c>
      <c r="K420" s="2">
        <v>515</v>
      </c>
      <c r="L420" s="2">
        <v>718</v>
      </c>
      <c r="M420" s="2">
        <v>-8461</v>
      </c>
      <c r="N420" s="2">
        <v>152</v>
      </c>
      <c r="O420" s="2">
        <v>277</v>
      </c>
      <c r="P420" s="130" t="s">
        <v>496</v>
      </c>
      <c r="Q420" s="2">
        <v>6</v>
      </c>
      <c r="R420" s="2" t="s">
        <v>497</v>
      </c>
    </row>
    <row r="421" spans="1:18" x14ac:dyDescent="0.2">
      <c r="A421" s="2" t="s">
        <v>53</v>
      </c>
      <c r="B421" s="2">
        <v>190</v>
      </c>
      <c r="C421" s="2">
        <v>132</v>
      </c>
      <c r="D421" s="2">
        <v>181</v>
      </c>
      <c r="E421" s="2">
        <v>185</v>
      </c>
      <c r="F421" s="2">
        <v>159</v>
      </c>
      <c r="G421" s="2">
        <v>165</v>
      </c>
      <c r="H421" s="2">
        <v>366</v>
      </c>
      <c r="I421" s="2">
        <v>411</v>
      </c>
      <c r="J421" s="2">
        <v>521</v>
      </c>
      <c r="K421" s="2">
        <v>513</v>
      </c>
      <c r="L421" s="2">
        <v>700</v>
      </c>
      <c r="M421" s="2">
        <v>-8413</v>
      </c>
      <c r="N421" s="2">
        <v>95</v>
      </c>
      <c r="O421" s="2">
        <v>277</v>
      </c>
      <c r="P421" s="130" t="s">
        <v>498</v>
      </c>
      <c r="Q421" s="2">
        <v>7</v>
      </c>
      <c r="R421" s="2" t="s">
        <v>499</v>
      </c>
    </row>
    <row r="422" spans="1:18" x14ac:dyDescent="0.2">
      <c r="A422" s="2" t="s">
        <v>59</v>
      </c>
      <c r="B422" s="2">
        <v>189</v>
      </c>
      <c r="C422" s="2">
        <v>146</v>
      </c>
      <c r="D422" s="2">
        <v>179</v>
      </c>
      <c r="E422" s="2">
        <v>186</v>
      </c>
      <c r="F422" s="2">
        <v>160</v>
      </c>
      <c r="G422" s="2">
        <v>169</v>
      </c>
      <c r="H422" s="2">
        <v>356</v>
      </c>
      <c r="I422" s="2">
        <v>413</v>
      </c>
      <c r="J422" s="2">
        <v>517</v>
      </c>
      <c r="K422" s="2">
        <v>549</v>
      </c>
      <c r="L422" s="2">
        <v>707</v>
      </c>
      <c r="M422" s="2">
        <v>-8350</v>
      </c>
      <c r="N422" s="2">
        <v>138</v>
      </c>
      <c r="O422" s="2">
        <v>276</v>
      </c>
      <c r="P422" s="130" t="s">
        <v>500</v>
      </c>
      <c r="Q422" s="2">
        <v>8</v>
      </c>
      <c r="R422" s="2" t="s">
        <v>501</v>
      </c>
    </row>
    <row r="423" spans="1:18" x14ac:dyDescent="0.2">
      <c r="A423" s="2" t="s">
        <v>65</v>
      </c>
      <c r="B423" s="2">
        <v>194</v>
      </c>
      <c r="C423" s="2">
        <v>138</v>
      </c>
      <c r="D423" s="2">
        <v>177</v>
      </c>
      <c r="E423" s="2">
        <v>186</v>
      </c>
      <c r="F423" s="2">
        <v>171</v>
      </c>
      <c r="G423" s="2">
        <v>167</v>
      </c>
      <c r="H423" s="2">
        <v>375</v>
      </c>
      <c r="I423" s="2">
        <v>419</v>
      </c>
      <c r="J423" s="2">
        <v>506</v>
      </c>
      <c r="K423" s="2">
        <v>526</v>
      </c>
      <c r="L423" s="2">
        <v>671</v>
      </c>
      <c r="M423" s="2">
        <v>-8242</v>
      </c>
      <c r="N423" s="2">
        <v>255</v>
      </c>
      <c r="O423" s="2">
        <v>276</v>
      </c>
      <c r="P423" s="130" t="s">
        <v>502</v>
      </c>
      <c r="Q423" s="2">
        <v>9</v>
      </c>
      <c r="R423" s="2" t="s">
        <v>503</v>
      </c>
    </row>
    <row r="424" spans="1:18" x14ac:dyDescent="0.2">
      <c r="A424" s="2" t="s">
        <v>73</v>
      </c>
      <c r="B424" s="2">
        <v>193</v>
      </c>
      <c r="C424" s="2">
        <v>141</v>
      </c>
      <c r="D424" s="2">
        <v>180</v>
      </c>
      <c r="E424" s="2">
        <v>185</v>
      </c>
      <c r="F424" s="2">
        <v>170</v>
      </c>
      <c r="G424" s="2">
        <v>173</v>
      </c>
      <c r="H424" s="2">
        <v>365</v>
      </c>
      <c r="I424" s="2">
        <v>439</v>
      </c>
      <c r="J424" s="2">
        <v>535</v>
      </c>
      <c r="K424" s="2">
        <v>545</v>
      </c>
      <c r="L424" s="2">
        <v>667</v>
      </c>
      <c r="M424" s="2">
        <v>-8387</v>
      </c>
      <c r="N424" s="2">
        <v>28</v>
      </c>
      <c r="O424" s="2">
        <v>276</v>
      </c>
      <c r="P424" s="130" t="s">
        <v>504</v>
      </c>
      <c r="Q424" s="2">
        <v>10</v>
      </c>
      <c r="R424" s="2" t="s">
        <v>505</v>
      </c>
    </row>
    <row r="425" spans="1:18" x14ac:dyDescent="0.2">
      <c r="A425" s="2" t="s">
        <v>81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-8546</v>
      </c>
      <c r="N425" s="2">
        <v>8</v>
      </c>
      <c r="O425" s="2">
        <v>276</v>
      </c>
      <c r="P425" s="130" t="s">
        <v>506</v>
      </c>
      <c r="Q425" s="2">
        <v>11</v>
      </c>
      <c r="R425" s="2" t="s">
        <v>507</v>
      </c>
    </row>
    <row r="426" spans="1:18" x14ac:dyDescent="0.2">
      <c r="A426" s="2" t="s">
        <v>87</v>
      </c>
      <c r="B426" s="2">
        <v>169</v>
      </c>
      <c r="C426" s="2">
        <v>192</v>
      </c>
      <c r="D426" s="2">
        <v>218</v>
      </c>
      <c r="E426" s="2">
        <v>175</v>
      </c>
      <c r="F426" s="2">
        <v>164</v>
      </c>
      <c r="G426" s="2">
        <v>140</v>
      </c>
      <c r="H426" s="2">
        <v>354</v>
      </c>
      <c r="I426" s="2">
        <v>382</v>
      </c>
      <c r="J426" s="2">
        <v>483</v>
      </c>
      <c r="K426" s="2">
        <v>494</v>
      </c>
      <c r="L426" s="2">
        <v>682</v>
      </c>
      <c r="M426" s="2">
        <v>-8437</v>
      </c>
      <c r="N426" s="2">
        <v>76</v>
      </c>
      <c r="O426" s="2">
        <v>276</v>
      </c>
      <c r="P426" s="130" t="s">
        <v>508</v>
      </c>
      <c r="Q426" s="2">
        <v>12</v>
      </c>
      <c r="R426" s="2" t="s">
        <v>509</v>
      </c>
    </row>
    <row r="427" spans="1:18" x14ac:dyDescent="0.2">
      <c r="A427" s="2" t="s">
        <v>92</v>
      </c>
      <c r="B427" s="2">
        <v>178</v>
      </c>
      <c r="C427" s="2">
        <v>202</v>
      </c>
      <c r="D427" s="2">
        <v>173</v>
      </c>
      <c r="E427" s="2">
        <v>187</v>
      </c>
      <c r="F427" s="2">
        <v>162</v>
      </c>
      <c r="G427" s="2">
        <v>138</v>
      </c>
      <c r="H427" s="2">
        <v>350</v>
      </c>
      <c r="I427" s="2">
        <v>411</v>
      </c>
      <c r="J427" s="2">
        <v>572</v>
      </c>
      <c r="K427" s="2">
        <v>544</v>
      </c>
      <c r="L427" s="2">
        <v>730</v>
      </c>
      <c r="M427" s="2">
        <v>-8469</v>
      </c>
      <c r="N427" s="2">
        <v>-402</v>
      </c>
      <c r="O427" s="2">
        <v>276</v>
      </c>
      <c r="P427" s="130" t="s">
        <v>510</v>
      </c>
      <c r="Q427" s="2">
        <v>13</v>
      </c>
      <c r="R427" s="2" t="s">
        <v>511</v>
      </c>
    </row>
    <row r="428" spans="1:18" x14ac:dyDescent="0.2">
      <c r="A428" s="2" t="s">
        <v>97</v>
      </c>
      <c r="B428" s="2">
        <v>178</v>
      </c>
      <c r="C428" s="2">
        <v>193</v>
      </c>
      <c r="D428" s="2">
        <v>215</v>
      </c>
      <c r="E428" s="2">
        <v>161</v>
      </c>
      <c r="F428" s="2">
        <v>163</v>
      </c>
      <c r="G428" s="2">
        <v>143</v>
      </c>
      <c r="H428" s="2">
        <v>341</v>
      </c>
      <c r="I428" s="2">
        <v>416</v>
      </c>
      <c r="J428" s="2">
        <v>524</v>
      </c>
      <c r="K428" s="2">
        <v>501</v>
      </c>
      <c r="L428" s="2">
        <v>716</v>
      </c>
      <c r="M428" s="2">
        <v>-8450</v>
      </c>
      <c r="N428" s="2">
        <v>-375</v>
      </c>
      <c r="O428" s="2">
        <v>276</v>
      </c>
      <c r="P428" s="130" t="s">
        <v>512</v>
      </c>
      <c r="Q428" s="2">
        <v>14</v>
      </c>
      <c r="R428" s="2" t="s">
        <v>513</v>
      </c>
    </row>
    <row r="429" spans="1:18" x14ac:dyDescent="0.2">
      <c r="A429" s="2" t="s">
        <v>103</v>
      </c>
      <c r="B429" s="2">
        <v>195</v>
      </c>
      <c r="C429" s="2">
        <v>135</v>
      </c>
      <c r="D429" s="2">
        <v>181</v>
      </c>
      <c r="E429" s="2">
        <v>184</v>
      </c>
      <c r="F429" s="2">
        <v>165</v>
      </c>
      <c r="G429" s="2">
        <v>172</v>
      </c>
      <c r="H429" s="2">
        <v>351</v>
      </c>
      <c r="I429" s="2">
        <v>403</v>
      </c>
      <c r="J429" s="2">
        <v>527</v>
      </c>
      <c r="K429" s="2">
        <v>545</v>
      </c>
      <c r="L429" s="2">
        <v>704</v>
      </c>
      <c r="M429" s="2">
        <v>-8474</v>
      </c>
      <c r="N429" s="2">
        <v>-375</v>
      </c>
      <c r="O429" s="2">
        <v>276</v>
      </c>
      <c r="P429" s="130" t="s">
        <v>514</v>
      </c>
      <c r="Q429" s="2">
        <v>15</v>
      </c>
      <c r="R429" s="2" t="s">
        <v>515</v>
      </c>
    </row>
    <row r="430" spans="1:18" x14ac:dyDescent="0.2">
      <c r="A430" s="2" t="s">
        <v>108</v>
      </c>
      <c r="B430" s="2">
        <v>160</v>
      </c>
      <c r="C430" s="2">
        <v>195</v>
      </c>
      <c r="D430" s="2">
        <v>213</v>
      </c>
      <c r="E430" s="2">
        <v>176</v>
      </c>
      <c r="F430" s="2">
        <v>153</v>
      </c>
      <c r="G430" s="2">
        <v>141</v>
      </c>
      <c r="H430" s="2">
        <v>325</v>
      </c>
      <c r="I430" s="2">
        <v>393</v>
      </c>
      <c r="J430" s="2">
        <v>497</v>
      </c>
      <c r="K430" s="2">
        <v>496</v>
      </c>
      <c r="L430" s="2">
        <v>672</v>
      </c>
      <c r="M430" s="2">
        <v>-8236</v>
      </c>
      <c r="N430" s="2">
        <v>-399</v>
      </c>
      <c r="O430" s="2">
        <v>276</v>
      </c>
      <c r="P430" s="130" t="s">
        <v>516</v>
      </c>
      <c r="Q430" s="2">
        <v>16</v>
      </c>
      <c r="R430" s="2" t="s">
        <v>517</v>
      </c>
    </row>
    <row r="431" spans="1:18" x14ac:dyDescent="0.2">
      <c r="A431" s="2" t="s">
        <v>114</v>
      </c>
      <c r="B431" s="2">
        <v>182</v>
      </c>
      <c r="C431" s="2">
        <v>197</v>
      </c>
      <c r="D431" s="2">
        <v>162</v>
      </c>
      <c r="E431" s="2">
        <v>186</v>
      </c>
      <c r="F431" s="2">
        <v>174</v>
      </c>
      <c r="G431" s="2">
        <v>146</v>
      </c>
      <c r="H431" s="2">
        <v>334</v>
      </c>
      <c r="I431" s="2">
        <v>407</v>
      </c>
      <c r="J431" s="2">
        <v>525</v>
      </c>
      <c r="K431" s="2">
        <v>526</v>
      </c>
      <c r="L431" s="2">
        <v>711</v>
      </c>
      <c r="M431" s="2">
        <v>-8053</v>
      </c>
      <c r="N431" s="2">
        <v>-24</v>
      </c>
      <c r="O431" s="2">
        <v>276</v>
      </c>
      <c r="P431" s="130" t="s">
        <v>518</v>
      </c>
      <c r="Q431" s="2">
        <v>17</v>
      </c>
      <c r="R431" s="2" t="s">
        <v>519</v>
      </c>
    </row>
    <row r="433" spans="1:18" x14ac:dyDescent="0.2">
      <c r="A433" s="2" t="s">
        <v>0</v>
      </c>
      <c r="B433" s="2" t="s">
        <v>399</v>
      </c>
      <c r="C433" s="2" t="s">
        <v>400</v>
      </c>
      <c r="D433" s="2" t="s">
        <v>401</v>
      </c>
      <c r="E433" s="2" t="s">
        <v>402</v>
      </c>
      <c r="F433" s="2" t="s">
        <v>544</v>
      </c>
      <c r="G433" s="2" t="s">
        <v>404</v>
      </c>
      <c r="H433" s="2" t="s">
        <v>405</v>
      </c>
      <c r="I433" s="2" t="s">
        <v>406</v>
      </c>
      <c r="J433" s="2" t="s">
        <v>407</v>
      </c>
      <c r="K433" s="2" t="s">
        <v>408</v>
      </c>
      <c r="L433" s="2" t="s">
        <v>409</v>
      </c>
      <c r="M433" s="2" t="s">
        <v>13</v>
      </c>
      <c r="N433" s="2" t="s">
        <v>14</v>
      </c>
      <c r="O433" s="2" t="s">
        <v>15</v>
      </c>
      <c r="P433" s="130" t="s">
        <v>18</v>
      </c>
      <c r="Q433" s="2" t="s">
        <v>21</v>
      </c>
      <c r="R433" s="2" t="s">
        <v>22</v>
      </c>
    </row>
    <row r="434" spans="1:18" x14ac:dyDescent="0.2">
      <c r="A434" s="2" t="s">
        <v>23</v>
      </c>
      <c r="B434" s="2">
        <v>252</v>
      </c>
      <c r="C434" s="2">
        <v>158</v>
      </c>
      <c r="D434" s="2">
        <v>176</v>
      </c>
      <c r="E434" s="2">
        <v>190</v>
      </c>
      <c r="F434" s="2">
        <v>155</v>
      </c>
      <c r="G434" s="2">
        <v>160</v>
      </c>
      <c r="H434" s="2">
        <v>363</v>
      </c>
      <c r="I434" s="2">
        <v>420</v>
      </c>
      <c r="J434" s="2">
        <v>547</v>
      </c>
      <c r="K434" s="2">
        <v>518</v>
      </c>
      <c r="L434" s="2">
        <v>725</v>
      </c>
      <c r="M434" s="2">
        <v>19556</v>
      </c>
      <c r="N434" s="2">
        <v>26309</v>
      </c>
      <c r="O434" s="2">
        <v>221</v>
      </c>
      <c r="P434" s="130" t="s">
        <v>520</v>
      </c>
      <c r="Q434" s="2">
        <v>1</v>
      </c>
      <c r="R434" s="2" t="s">
        <v>521</v>
      </c>
    </row>
    <row r="435" spans="1:18" x14ac:dyDescent="0.2">
      <c r="A435" s="2" t="s">
        <v>30</v>
      </c>
      <c r="B435" s="2">
        <v>203</v>
      </c>
      <c r="C435" s="2">
        <v>179</v>
      </c>
      <c r="D435" s="2">
        <v>172</v>
      </c>
      <c r="E435" s="2">
        <v>182</v>
      </c>
      <c r="F435" s="2">
        <v>159</v>
      </c>
      <c r="G435" s="2">
        <v>166</v>
      </c>
      <c r="H435" s="2">
        <v>363</v>
      </c>
      <c r="I435" s="2">
        <v>418</v>
      </c>
      <c r="J435" s="2">
        <v>523</v>
      </c>
      <c r="K435" s="2">
        <v>470</v>
      </c>
      <c r="L435" s="2">
        <v>712</v>
      </c>
      <c r="M435" s="2">
        <v>19792</v>
      </c>
      <c r="N435" s="2">
        <v>26256</v>
      </c>
      <c r="O435" s="2">
        <v>221</v>
      </c>
      <c r="P435" s="130" t="s">
        <v>522</v>
      </c>
      <c r="Q435" s="2">
        <v>2</v>
      </c>
      <c r="R435" s="2" t="s">
        <v>523</v>
      </c>
    </row>
    <row r="436" spans="1:18" x14ac:dyDescent="0.2">
      <c r="A436" s="2" t="s">
        <v>36</v>
      </c>
      <c r="B436" s="2">
        <v>198</v>
      </c>
      <c r="C436" s="2">
        <v>181</v>
      </c>
      <c r="D436" s="2">
        <v>171</v>
      </c>
      <c r="E436" s="2">
        <v>195</v>
      </c>
      <c r="F436" s="2">
        <v>148</v>
      </c>
      <c r="G436" s="2">
        <v>167</v>
      </c>
      <c r="H436" s="2">
        <v>365</v>
      </c>
      <c r="I436" s="2">
        <v>433</v>
      </c>
      <c r="J436" s="2">
        <v>511</v>
      </c>
      <c r="K436" s="2">
        <v>563</v>
      </c>
      <c r="L436" s="2">
        <v>740</v>
      </c>
      <c r="M436" s="2">
        <v>19867</v>
      </c>
      <c r="N436" s="2">
        <v>26264</v>
      </c>
      <c r="O436" s="2">
        <v>221</v>
      </c>
      <c r="P436" s="130" t="s">
        <v>524</v>
      </c>
      <c r="Q436" s="2">
        <v>3</v>
      </c>
      <c r="R436" s="2" t="s">
        <v>525</v>
      </c>
    </row>
    <row r="437" spans="1:18" x14ac:dyDescent="0.2">
      <c r="A437" s="2" t="s">
        <v>39</v>
      </c>
      <c r="B437" s="2">
        <v>245</v>
      </c>
      <c r="C437" s="2">
        <v>150</v>
      </c>
      <c r="D437" s="2">
        <v>177</v>
      </c>
      <c r="E437" s="2">
        <v>191</v>
      </c>
      <c r="F437" s="2">
        <v>183</v>
      </c>
      <c r="G437" s="2">
        <v>159</v>
      </c>
      <c r="H437" s="2">
        <v>367</v>
      </c>
      <c r="I437" s="2">
        <v>422</v>
      </c>
      <c r="J437" s="2">
        <v>516</v>
      </c>
      <c r="K437" s="2">
        <v>531</v>
      </c>
      <c r="L437" s="2">
        <v>650</v>
      </c>
      <c r="M437" s="2">
        <v>19724</v>
      </c>
      <c r="N437" s="2">
        <v>26179</v>
      </c>
      <c r="O437" s="2">
        <v>221</v>
      </c>
      <c r="P437" s="130" t="s">
        <v>526</v>
      </c>
      <c r="Q437" s="2">
        <v>4</v>
      </c>
      <c r="R437" s="2" t="s">
        <v>527</v>
      </c>
    </row>
    <row r="438" spans="1:18" x14ac:dyDescent="0.2">
      <c r="A438" s="2" t="s">
        <v>43</v>
      </c>
      <c r="B438" s="2">
        <v>196</v>
      </c>
      <c r="C438" s="2">
        <v>181</v>
      </c>
      <c r="D438" s="2">
        <v>165</v>
      </c>
      <c r="E438" s="2">
        <v>191</v>
      </c>
      <c r="F438" s="2">
        <v>174</v>
      </c>
      <c r="G438" s="2">
        <v>175</v>
      </c>
      <c r="H438" s="2">
        <v>372</v>
      </c>
      <c r="I438" s="2">
        <v>424</v>
      </c>
      <c r="J438" s="2">
        <v>581</v>
      </c>
      <c r="K438" s="2">
        <v>514</v>
      </c>
      <c r="L438" s="2">
        <v>656</v>
      </c>
      <c r="M438" s="2">
        <v>19724</v>
      </c>
      <c r="N438" s="2">
        <v>26133</v>
      </c>
      <c r="O438" s="2">
        <v>221</v>
      </c>
      <c r="P438" s="130" t="s">
        <v>528</v>
      </c>
      <c r="Q438" s="2">
        <v>5</v>
      </c>
      <c r="R438" s="2" t="s">
        <v>529</v>
      </c>
    </row>
    <row r="439" spans="1:18" x14ac:dyDescent="0.2">
      <c r="A439" s="2" t="s">
        <v>48</v>
      </c>
      <c r="B439" s="2">
        <v>236</v>
      </c>
      <c r="C439" s="2">
        <v>153</v>
      </c>
      <c r="D439" s="2">
        <v>169</v>
      </c>
      <c r="E439" s="2">
        <v>189</v>
      </c>
      <c r="F439" s="2">
        <v>162</v>
      </c>
      <c r="G439" s="2">
        <v>161</v>
      </c>
      <c r="H439" s="2">
        <v>359</v>
      </c>
      <c r="I439" s="2">
        <v>424</v>
      </c>
      <c r="J439" s="2">
        <v>559</v>
      </c>
      <c r="K439" s="2">
        <v>573</v>
      </c>
      <c r="L439" s="2">
        <v>743</v>
      </c>
      <c r="M439" s="2">
        <v>20048</v>
      </c>
      <c r="N439" s="2">
        <v>25897</v>
      </c>
      <c r="O439" s="2">
        <v>220</v>
      </c>
      <c r="P439" s="130" t="s">
        <v>530</v>
      </c>
      <c r="Q439" s="2">
        <v>6</v>
      </c>
      <c r="R439" s="2" t="s">
        <v>531</v>
      </c>
    </row>
    <row r="440" spans="1:18" x14ac:dyDescent="0.2">
      <c r="A440" s="2" t="s">
        <v>53</v>
      </c>
      <c r="B440" s="2">
        <v>187</v>
      </c>
      <c r="C440" s="2">
        <v>227</v>
      </c>
      <c r="D440" s="2">
        <v>169</v>
      </c>
      <c r="E440" s="2">
        <v>189</v>
      </c>
      <c r="F440" s="2">
        <v>149</v>
      </c>
      <c r="G440" s="2">
        <v>147</v>
      </c>
      <c r="H440" s="2">
        <v>340</v>
      </c>
      <c r="I440" s="2">
        <v>406</v>
      </c>
      <c r="J440" s="2">
        <v>518</v>
      </c>
      <c r="K440" s="2">
        <v>547</v>
      </c>
      <c r="L440" s="2">
        <v>709</v>
      </c>
      <c r="M440" s="2">
        <v>20006</v>
      </c>
      <c r="N440" s="2">
        <v>25855</v>
      </c>
      <c r="O440" s="2">
        <v>220</v>
      </c>
      <c r="P440" s="130" t="s">
        <v>532</v>
      </c>
      <c r="Q440" s="2">
        <v>7</v>
      </c>
      <c r="R440" s="2" t="s">
        <v>533</v>
      </c>
    </row>
    <row r="441" spans="1:18" x14ac:dyDescent="0.2">
      <c r="A441" s="2" t="s">
        <v>59</v>
      </c>
      <c r="B441" s="2">
        <v>184</v>
      </c>
      <c r="C441" s="2">
        <v>211</v>
      </c>
      <c r="D441" s="2">
        <v>157</v>
      </c>
      <c r="E441" s="2">
        <v>193</v>
      </c>
      <c r="F441" s="2">
        <v>167</v>
      </c>
      <c r="G441" s="2">
        <v>143</v>
      </c>
      <c r="H441" s="2">
        <v>342</v>
      </c>
      <c r="I441" s="2">
        <v>409</v>
      </c>
      <c r="J441" s="2">
        <v>490</v>
      </c>
      <c r="K441" s="2">
        <v>529</v>
      </c>
      <c r="L441" s="2">
        <v>700</v>
      </c>
      <c r="M441" s="2">
        <v>19830</v>
      </c>
      <c r="N441" s="2">
        <v>26651</v>
      </c>
      <c r="O441" s="2">
        <v>222</v>
      </c>
      <c r="P441" s="130" t="s">
        <v>534</v>
      </c>
      <c r="Q441" s="2">
        <v>8</v>
      </c>
      <c r="R441" s="2" t="s">
        <v>535</v>
      </c>
    </row>
    <row r="443" spans="1:18" x14ac:dyDescent="0.2">
      <c r="A443" s="2" t="s">
        <v>0</v>
      </c>
      <c r="B443" s="2" t="s">
        <v>399</v>
      </c>
      <c r="C443" s="2" t="s">
        <v>400</v>
      </c>
      <c r="D443" s="2" t="s">
        <v>401</v>
      </c>
      <c r="E443" s="2" t="s">
        <v>402</v>
      </c>
      <c r="F443" s="2" t="s">
        <v>544</v>
      </c>
      <c r="G443" s="2" t="s">
        <v>404</v>
      </c>
      <c r="H443" s="2" t="s">
        <v>405</v>
      </c>
      <c r="I443" s="2" t="s">
        <v>406</v>
      </c>
      <c r="J443" s="2" t="s">
        <v>407</v>
      </c>
      <c r="K443" s="2" t="s">
        <v>408</v>
      </c>
      <c r="L443" s="2" t="s">
        <v>409</v>
      </c>
      <c r="M443" s="2" t="s">
        <v>13</v>
      </c>
      <c r="N443" s="2" t="s">
        <v>14</v>
      </c>
      <c r="O443" s="2" t="s">
        <v>15</v>
      </c>
      <c r="P443" s="130" t="s">
        <v>18</v>
      </c>
      <c r="Q443" s="2" t="s">
        <v>21</v>
      </c>
      <c r="R443" s="2" t="s">
        <v>22</v>
      </c>
    </row>
    <row r="444" spans="1:18" x14ac:dyDescent="0.2">
      <c r="A444" s="2" t="s">
        <v>23</v>
      </c>
      <c r="B444" s="2">
        <v>221</v>
      </c>
      <c r="C444" s="2">
        <v>143</v>
      </c>
      <c r="D444" s="2">
        <v>184</v>
      </c>
      <c r="E444" s="2">
        <v>192</v>
      </c>
      <c r="F444" s="2">
        <v>168</v>
      </c>
      <c r="G444" s="2">
        <v>168</v>
      </c>
      <c r="H444" s="2">
        <v>360</v>
      </c>
      <c r="I444" s="2">
        <v>429</v>
      </c>
      <c r="J444" s="2">
        <v>495</v>
      </c>
      <c r="K444" s="2">
        <v>541</v>
      </c>
      <c r="L444" s="2">
        <v>678</v>
      </c>
      <c r="M444" s="2">
        <v>7747</v>
      </c>
      <c r="N444" s="2">
        <v>26178</v>
      </c>
      <c r="O444" s="2">
        <v>226</v>
      </c>
      <c r="P444" s="130" t="s">
        <v>536</v>
      </c>
      <c r="Q444" s="2">
        <v>1</v>
      </c>
      <c r="R444" s="2" t="s">
        <v>537</v>
      </c>
    </row>
    <row r="445" spans="1:18" x14ac:dyDescent="0.2">
      <c r="A445" s="2" t="s">
        <v>30</v>
      </c>
      <c r="B445" s="2">
        <v>225</v>
      </c>
      <c r="C445" s="2">
        <v>145</v>
      </c>
      <c r="D445" s="2">
        <v>181</v>
      </c>
      <c r="E445" s="2">
        <v>187</v>
      </c>
      <c r="F445" s="2">
        <v>155</v>
      </c>
      <c r="G445" s="2">
        <v>168</v>
      </c>
      <c r="H445" s="2">
        <v>352</v>
      </c>
      <c r="I445" s="2">
        <v>416</v>
      </c>
      <c r="J445" s="2">
        <v>538</v>
      </c>
      <c r="K445" s="2">
        <v>540</v>
      </c>
      <c r="L445" s="2">
        <v>686</v>
      </c>
      <c r="M445" s="2">
        <v>7969</v>
      </c>
      <c r="N445" s="2">
        <v>25816</v>
      </c>
      <c r="O445" s="2">
        <v>226</v>
      </c>
      <c r="P445" s="130" t="s">
        <v>538</v>
      </c>
      <c r="Q445" s="2">
        <v>2</v>
      </c>
      <c r="R445" s="2" t="s">
        <v>539</v>
      </c>
    </row>
    <row r="446" spans="1:18" x14ac:dyDescent="0.2">
      <c r="A446" s="2" t="s">
        <v>36</v>
      </c>
      <c r="B446" s="2">
        <v>221</v>
      </c>
      <c r="C446" s="2">
        <v>139</v>
      </c>
      <c r="D446" s="2">
        <v>170</v>
      </c>
      <c r="E446" s="2">
        <v>183</v>
      </c>
      <c r="F446" s="2">
        <v>168</v>
      </c>
      <c r="G446" s="2">
        <v>161</v>
      </c>
      <c r="H446" s="2">
        <v>363</v>
      </c>
      <c r="I446" s="2">
        <v>413</v>
      </c>
      <c r="J446" s="2">
        <v>584</v>
      </c>
      <c r="K446" s="2">
        <v>508</v>
      </c>
      <c r="L446" s="2">
        <v>700</v>
      </c>
      <c r="M446" s="2">
        <v>8008</v>
      </c>
      <c r="N446" s="2">
        <v>25569</v>
      </c>
      <c r="O446" s="2">
        <v>226</v>
      </c>
      <c r="P446" s="130" t="s">
        <v>540</v>
      </c>
      <c r="Q446" s="2">
        <v>3</v>
      </c>
      <c r="R446" s="2" t="s">
        <v>541</v>
      </c>
    </row>
    <row r="447" spans="1:18" x14ac:dyDescent="0.2">
      <c r="A447" s="2" t="s">
        <v>39</v>
      </c>
      <c r="B447" s="2">
        <v>206</v>
      </c>
      <c r="C447" s="2">
        <v>139</v>
      </c>
      <c r="D447" s="2">
        <v>175</v>
      </c>
      <c r="E447" s="2">
        <v>187</v>
      </c>
      <c r="F447" s="2">
        <v>5943285</v>
      </c>
      <c r="G447" s="2">
        <v>170</v>
      </c>
      <c r="H447" s="2">
        <v>364</v>
      </c>
      <c r="I447" s="2">
        <v>425</v>
      </c>
      <c r="J447" s="2">
        <v>498</v>
      </c>
      <c r="K447" s="2">
        <v>543</v>
      </c>
      <c r="L447" s="2">
        <v>691</v>
      </c>
      <c r="M447" s="2">
        <v>7863</v>
      </c>
      <c r="N447" s="2">
        <v>25467</v>
      </c>
      <c r="O447" s="2">
        <v>226</v>
      </c>
      <c r="P447" s="130" t="s">
        <v>542</v>
      </c>
      <c r="Q447" s="2">
        <v>4</v>
      </c>
      <c r="R447" s="2" t="s">
        <v>543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NOTES</vt:lpstr>
      <vt:lpstr>S1-EPMA_lists</vt:lpstr>
      <vt:lpstr>S2-CT_lists</vt:lpstr>
      <vt:lpstr>S3-chemistry</vt:lpstr>
      <vt:lpstr>S4-modes</vt:lpstr>
      <vt:lpstr>S5-EPMA-conditions</vt:lpstr>
      <vt:lpstr>S6-OxWt%</vt:lpstr>
      <vt:lpstr>reorder</vt:lpstr>
      <vt:lpstr>DetLimPpm</vt:lpstr>
      <vt:lpstr>AtomWt%</vt:lpstr>
      <vt:lpstr>Ix(CsecnA)</vt:lpstr>
    </vt:vector>
  </TitlesOfParts>
  <Company>AMNH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debel</dc:creator>
  <cp:lastModifiedBy>debel</cp:lastModifiedBy>
  <cp:lastPrinted>2009-06-18T14:33:57Z</cp:lastPrinted>
  <dcterms:created xsi:type="dcterms:W3CDTF">2009-01-11T19:25:59Z</dcterms:created>
  <dcterms:modified xsi:type="dcterms:W3CDTF">2020-07-20T19:21:54Z</dcterms:modified>
</cp:coreProperties>
</file>